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Чернолуч" sheetId="1" r:id="rId1"/>
    <sheet name="степень благоустройства" sheetId="2" r:id="rId2"/>
    <sheet name="Схема заполнения" sheetId="3" r:id="rId3"/>
  </sheets>
  <definedNames>
    <definedName name="_xlnm._FilterDatabase" localSheetId="0" hidden="1">'Чернолуч'!$A$8:$AA$105</definedName>
    <definedName name="_xlnm.Print_Titles" localSheetId="1">'степень благоустройства'!$4:$6</definedName>
  </definedNames>
  <calcPr fullCalcOnLoad="1"/>
</workbook>
</file>

<file path=xl/sharedStrings.xml><?xml version="1.0" encoding="utf-8"?>
<sst xmlns="http://schemas.openxmlformats.org/spreadsheetml/2006/main" count="438" uniqueCount="198">
  <si>
    <t>Коли-чество квар-тир, шт.</t>
  </si>
  <si>
    <t>Оборудование:</t>
  </si>
  <si>
    <t>Общая пло-щадь квар-тир,  кв.м</t>
  </si>
  <si>
    <t>1.1 Отапливаемые от централизованных теплоисточников</t>
  </si>
  <si>
    <t>А</t>
  </si>
  <si>
    <t>Приложение № 1</t>
  </si>
  <si>
    <t>Приложение № 2</t>
  </si>
  <si>
    <t>1.2.2 Отапливаемые от газового оборудования</t>
  </si>
  <si>
    <t>Всего по разделу 1.1</t>
  </si>
  <si>
    <t>Всего по разделу 1.2</t>
  </si>
  <si>
    <t>Всего по разделу 2.1</t>
  </si>
  <si>
    <t>1.2 Отапливаемые от индивидуальных теплоисточников</t>
  </si>
  <si>
    <t>2.2 Отапливаемые от индивидуальных теплоисточников</t>
  </si>
  <si>
    <t>2.2.1 Отапливаемые твердым топливом</t>
  </si>
  <si>
    <t>2.2.2 Отапливаемые от газового оборудования</t>
  </si>
  <si>
    <t>2.2.3 Отапливаемые от электрооборудования</t>
  </si>
  <si>
    <t>Всего по разделу 2.2</t>
  </si>
  <si>
    <t>Общая пло-щадь мест общего поль-зова-ния,  кв.м</t>
  </si>
  <si>
    <t>Коли-чество домов, шт.</t>
  </si>
  <si>
    <t>Норма-тив потреб-ления в жилых помеще-ниях, кбм/чел., кг/чел</t>
  </si>
  <si>
    <t>1.1.1.1 Кирпичные</t>
  </si>
  <si>
    <t>1.1.1 До 1999 года постройки включительно</t>
  </si>
  <si>
    <t>Всего по разделу 1.1.1.1</t>
  </si>
  <si>
    <t>1.1.1.2 Панельные</t>
  </si>
  <si>
    <t>Всего по разделу 1.1.1.2</t>
  </si>
  <si>
    <t>1.1.1.3 Другие</t>
  </si>
  <si>
    <t>Всего по разделу 1.1.1.3</t>
  </si>
  <si>
    <t>1.1.2.2 Панельные</t>
  </si>
  <si>
    <t>Всего по разделу 1.1.1</t>
  </si>
  <si>
    <t>Всего по разделу 1.1.2</t>
  </si>
  <si>
    <t xml:space="preserve">1.1.2 После 1999 года постройки </t>
  </si>
  <si>
    <t>2.1 Отапливаемые от централизованных теплоисточников</t>
  </si>
  <si>
    <t>4а</t>
  </si>
  <si>
    <t>4б</t>
  </si>
  <si>
    <t>4в</t>
  </si>
  <si>
    <t>4г</t>
  </si>
  <si>
    <t>Коли-чество прожи-вающих</t>
  </si>
  <si>
    <t xml:space="preserve">в том числе в </t>
  </si>
  <si>
    <t>Типы жилых домов (по этажности)</t>
  </si>
  <si>
    <t>1-ком-натных квар-тирах</t>
  </si>
  <si>
    <t>2-ком-натных квар-тирах</t>
  </si>
  <si>
    <t>3-ком-натных квар-тирах</t>
  </si>
  <si>
    <t>4-ком-натных и более квар-тирах</t>
  </si>
  <si>
    <t>Отопление</t>
  </si>
  <si>
    <t>Холодное водоснабжение</t>
  </si>
  <si>
    <t>Водоотведение</t>
  </si>
  <si>
    <t>Горячее водоснабжение</t>
  </si>
  <si>
    <t>Газоснабжение</t>
  </si>
  <si>
    <t xml:space="preserve"> Размер взноса на капи-тальный ремонт общего имущест-ва в много-квартир-ных домах, руб./кв.м
</t>
  </si>
  <si>
    <t>Вид отопления/ топлива</t>
  </si>
  <si>
    <t>Норматив потреб-ления в жилых помеще-ниях, Гкал/кв.м; т/кв.м; куб.м/кв.м; кВт.ч/кв.м</t>
  </si>
  <si>
    <t>Органи-зация, оказы-вающая услуги по ХВС</t>
  </si>
  <si>
    <t>Норматив потребле-ния в жилых помеще-ниях, куб.м/чел.</t>
  </si>
  <si>
    <t>Газо-снаб-жающая органи-зация, харак-теристи-ка газо-вого обору-дования</t>
  </si>
  <si>
    <t>№ п/п</t>
  </si>
  <si>
    <t>1. Многоквартирные жилые дома, собственники жилых помещений в которых в соответствии с требованиями Жилищного кодекса Российской Федерации обязаны вносить взносы на капитальный ремонт</t>
  </si>
  <si>
    <t xml:space="preserve">3. Пользователи жилого помещения в государственном или муниципальном жилищном фонде, наниматели жилого помещения по договору найма в частном жилищном фонде и члены жилищного кооператива, жилищно-строительного кооператива, иного специализированного потребительского кооператива, которым жилое помещение предоставлено в соответствии с требованиями законодательства Российской Федерации до приобретения ими права собственности на такое жилое помещение
</t>
  </si>
  <si>
    <t>2. Многоквартирные жилые дома, собственники жилых помещений в которых в соответствии с требованиями части 2 статьи 169 Жилищного кодекса Российской Федерации не обязаны вносить взносы на капитальный ремонт, и индивидуальные жилые дома</t>
  </si>
  <si>
    <t>2.1.1.1 Кирпичные</t>
  </si>
  <si>
    <t>2.1.1 До 1999 года постройки включительно</t>
  </si>
  <si>
    <t>2.1.1.2 Панельные</t>
  </si>
  <si>
    <t>2.1.1.3 Другие</t>
  </si>
  <si>
    <t>Всего по разделу 2.1.1.1</t>
  </si>
  <si>
    <t>Всего по разделу 2.1.1.2</t>
  </si>
  <si>
    <t>Всего по разделу 2.1.1.3</t>
  </si>
  <si>
    <t>Всего по разделу 2.2.1</t>
  </si>
  <si>
    <t>3.1 Отапливаемые от централизованных теплоисточников</t>
  </si>
  <si>
    <t>3.1.1 До 1999 года постройки включительно</t>
  </si>
  <si>
    <t>3.1.1.1 Кирпичные</t>
  </si>
  <si>
    <t>Всего по разделу 3.1.1.1</t>
  </si>
  <si>
    <t>3.1.1.2 Панельные</t>
  </si>
  <si>
    <t>Всего по разделу 3.1.1.2</t>
  </si>
  <si>
    <t>Степень благо-устрой-ства</t>
  </si>
  <si>
    <t>Всего по разделу 1</t>
  </si>
  <si>
    <t>Всего по разделу 2</t>
  </si>
  <si>
    <t>Приложение № 3</t>
  </si>
  <si>
    <t>Степень благоустройства</t>
  </si>
  <si>
    <t>Информация о степени благоустройства многоквартирных домов и жилых домов согласно приказу РЭК Омской области от 11.09.2014 № 118/46 "Об утверждении нормативов потребления коммунальных услуг по холодному и горячему водоснабжению и водоотведению на территории города Омска и Омской области"</t>
  </si>
  <si>
    <t>Многоквартирные дома с централизованным холодным и горячим водоснабжением, с централизованным водоотведением или выгребными ямами, оборудованные ваннами и (или) душем, раковинами (мойками), унитазами</t>
  </si>
  <si>
    <t>Многоквартирные дома с централизованным холодным и горячим водоснабжением, с централизованным водоотведением или выгребными ямами, без ванн и (или) без душа, оборудованные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</si>
  <si>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</si>
  <si>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ванны и (или) без душа, оборудованные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</si>
  <si>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 без водонагревателей, без ванны и (или) без душа, оборудованные раковинами (мойками), унитазами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</si>
  <si>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без унитазов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</si>
  <si>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ванны и (или) без душа, оборудованные раковинами (мойками), без унитазов</t>
  </si>
  <si>
    <t>Многоквартирные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без водонагревателей, без ванны и (или) без душа, оборудованные раковинами (мойками), без унитазов</t>
  </si>
  <si>
    <t>Многоквартирные дома с централизованным холодным водоснабжением, без централизованного горячего водоснабжения, без централизованного водоотведения или выгребной ямы, без водонагревателей, без ванны и (или) душа, оборудованные раковинами (мойками)</t>
  </si>
  <si>
    <t>Многоквартирные дома без централизованного холодного и горячего водоснабжения и водоотведения, использующие воду из водоразборных колонок</t>
  </si>
  <si>
    <t>Многоквартирные дома без централизованного холодного и горячего водоснабжения с централизованным водоотведением, использующие воду из водоразборных колонок</t>
  </si>
  <si>
    <t>Многоквартирные дома, использующиеся в качестве общежитий, с централизованным холодным и горячим водоснабжением, с централизованным водоотведением или выгребными ямами, оборудованные общими душевыми, раковинами (мойками), унитазами</t>
  </si>
  <si>
    <t>Жилые дома с централизованным холодным и горячим водоснабжением, с централизованным водоотведением или выгребными ямами, оборудованные ваннами и (или) душем, раковинами (мойками), унитазами</t>
  </si>
  <si>
    <t>Жилые дома с централизованным холодным и горячим водоснабжением, с централизованным водоотведением или выгребными ямами, без ванн и (или) без душа, оборудованные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</si>
  <si>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</si>
  <si>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 и (или) без душа, оборудованные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</si>
  <si>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 без водонагревателей, без ванны и (или) без душа, оборудованные раковинами (мойками), унитазами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</si>
  <si>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ваннами и (или) душем, раковинами (мойками), без унитазов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</si>
  <si>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оборудованные нагревательным оборудованием, установленным в жилом помещении для обеспечения потребности в горячем водоснабжении, без ванны и (или) без душа, оборудованными раковинами (мойками), без унитазов</t>
  </si>
  <si>
    <t>Жилые дома с централизованным холодным водоснабжением, без централизованного горячего водоснабжения, с централизованным водоотведением или выгребными ямами, без водонагревателей, без ванны и (или) без душа, оборудованные раковинами (мойками), без унитазов</t>
  </si>
  <si>
    <t>Жилые дома с централизованным холодным водоснабжением, без централизованного горячего водоснабжения, без централизованного водоотведения или выгребной ямы, без водонагревателей, без ванны и (или) душа, оборудованные раковинами (мойками)</t>
  </si>
  <si>
    <t>Жилые дома без централизованного холодного и горячего водоснабжения и водоотведения, использующие воду из водоразборных колонок</t>
  </si>
  <si>
    <t>Жилые дома без централизованного холодного и горячего водоснабжения с централизованным водоотведением, использующие воду из водоразборных колонок</t>
  </si>
  <si>
    <t>№ п/п 
(указать в графе 10 информации о жилищном фонде)</t>
  </si>
  <si>
    <t>Всего по разделу 3</t>
  </si>
  <si>
    <t>Органи-зация, оказы-вающая услуги по ГВС, тип системы ГВС,  период оказания услуги по ГВС</t>
  </si>
  <si>
    <t>1. В группу объединяются жилые дома, однотипные по уровню благоустройства (инженерного оборудования).</t>
  </si>
  <si>
    <t>3. В графе 1 указываются жилые дома исходя из этажности (например: 1-этажные, 2-этажные, 3-этажные).</t>
  </si>
  <si>
    <t xml:space="preserve">5. В графе 10 указывается порядковый номер степени благоустройства из приложения 3.
</t>
  </si>
  <si>
    <t>Схема заполнения приложения 1:</t>
  </si>
  <si>
    <t>6. В графах 11, 13, 15 указываются нормативы водопотребления согласно приказу РЭК Омской области от 11.09.2014 № 118/46 "Об утверждении нормативов потребления коммунальных услуг по холодному и горячему водоснабжению и водоотведению на территории города Омска и Омской области". При этом тип водопотребления не указывать. В графе 15 указать также тип системы ГВС (открытая или закрытая) и период оказания услуги по ГВС (круглогодично или в отопительный период).</t>
  </si>
  <si>
    <t>7. В графе 16 в части характеристик газового оборудования указывается вид газоснабжения: газ сжиженный (емкостной или баллонный) или газ сетевой (природный).</t>
  </si>
  <si>
    <t>8. В графе 17 указываются нормативы потребления газа на пищеприготовление и подогрев воды, соответствующие виду газоснабжения (согласно приказу РЭК Омской области от 15.08.2012 № 134/38 "Об утверждении нормативов потребления коммунальных услуг по газоснабжению на территории города Омска и Омской области"). В случае, если жилое помещение  оборудовано стационарной электрической плитой, то в графе 16 указывается, что газоснабжение отсутствует, а в графе 17 - указывается "электроплита".</t>
  </si>
  <si>
    <t>9. Графа 19 заполняется только для многоквартирных домов. В графе указывается форма управления жилым домом: управляющая компания (УК), непосредственное управление (НУ), товарищество собственников жилья (ТСЖ), жилищный кооператив (ЖК).</t>
  </si>
  <si>
    <t xml:space="preserve">10. Раздел 3 "Пользователи жилого помещения в государственном или муниципальном жилищном фонде, наниматели жилого помещения по договору найма в частном жилищном фонде и члены жилищного кооператива, жилищно-строительного кооператива, иного специализированного потребительского кооператива, которым жилое помещение предоставлено в соответствии с требованиями законодательства Российской Федерации до приобретения ими права собственности на такое жилое помещение" рекомендуется согласовать со службами по предоставлению субсидий гражданам на оплату жилого помещения и коммунальных услуг.
</t>
  </si>
  <si>
    <t>4. В графе 7 указывается вид отопления: центральное (от централизованных теплоисточников с указанием теплоисточника (при раздельном тарифе) и/или теплоснабжающей организации), газовое (природный газ с указанием типа оборудования - газовые котлы или отопительные печи), электроотопление, твердое топливо. Если при отоплении твердым топливом применяются только дрова, необходимо это указать.</t>
  </si>
  <si>
    <t>2. Оборудование жилищного фонда представляется с учетом мероприятий по техническому перевооружению жилищно-коммунального хозяйства по состоянию на 1 января 2019 года (отключение от централизованных теплоисточников, закрытие котельных, газификация жилищного фонда природным газом и т.д., т.е. с учетом всех подвижек жилищного фонда).</t>
  </si>
  <si>
    <t>ИТОГО по поселению</t>
  </si>
  <si>
    <t xml:space="preserve">По необходимости </t>
  </si>
  <si>
    <t>НУ</t>
  </si>
  <si>
    <t>ООО "Газпром межрегионгаз Омск"</t>
  </si>
  <si>
    <t>ООО "Скарабей"</t>
  </si>
  <si>
    <t>ООО "Коммуналсервис"</t>
  </si>
  <si>
    <t xml:space="preserve">ООО "Газпром межрегионгаз Омск" (индив.газовое) </t>
  </si>
  <si>
    <t>из п.5</t>
  </si>
  <si>
    <t>3-эт. 24 кв. ж.д.  дп. Чернолученский, ул. Пионерская, д. 6, кв. 20</t>
  </si>
  <si>
    <t>10,20 руб/кв.м(содержание и ТР с вывозом ТБО)</t>
  </si>
  <si>
    <t>ТСН "Иртыш"</t>
  </si>
  <si>
    <t xml:space="preserve"> ОАО "Омскгоргаз" (емкостной)</t>
  </si>
  <si>
    <t>МУП "РСТ" ОМР</t>
  </si>
  <si>
    <t>из п.7</t>
  </si>
  <si>
    <t>3-эт.36 кв. .ж.д дп. Чернолученский, ул. Пионерская, д. 14, кв. 23</t>
  </si>
  <si>
    <t>Итого по разделу 2.2.3</t>
  </si>
  <si>
    <t>электроплита (счетчик)</t>
  </si>
  <si>
    <t>счетчик</t>
  </si>
  <si>
    <t>электро-отопление</t>
  </si>
  <si>
    <t>1-эт.1 кв.ж.д</t>
  </si>
  <si>
    <t>2-эт.1 кв.ж.д</t>
  </si>
  <si>
    <t>Итого по разделу 2.2.2</t>
  </si>
  <si>
    <t>3-эт. 1кв.ж.д</t>
  </si>
  <si>
    <t>2-эт. 1кв.ж.д</t>
  </si>
  <si>
    <t>1-эт.2-х кв.ж.д</t>
  </si>
  <si>
    <t>коттеджи</t>
  </si>
  <si>
    <t xml:space="preserve">ООО "Газпром межрегионгаз Омск" </t>
  </si>
  <si>
    <t>скважина</t>
  </si>
  <si>
    <t>2-х эт.1 кв.ж.д</t>
  </si>
  <si>
    <t>ООО "ООГК" (баллонный, сжиженный)</t>
  </si>
  <si>
    <t>ДОЛ "Буревестник"</t>
  </si>
  <si>
    <t>уголь-0,065т/кв.м дрова-0,087 куб.м/кв.м</t>
  </si>
  <si>
    <t>печное</t>
  </si>
  <si>
    <t xml:space="preserve">1 эт. 4 кв. ж.д.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</si>
  <si>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2-3 эт.1 кв.ж.д.</t>
  </si>
  <si>
    <t>1 эт.1 кв.ж.д.</t>
  </si>
  <si>
    <t>1 эт.1 кв.ж.д</t>
  </si>
  <si>
    <t>1-эт.3-х кв.ж.д</t>
  </si>
  <si>
    <t>1-эт.4-х кв.ж.д</t>
  </si>
  <si>
    <t>1 эт.6-и кв.ж.д</t>
  </si>
  <si>
    <t xml:space="preserve"> ДОЛ Дружные ребята тариф не утвержден</t>
  </si>
  <si>
    <t>2-эт.12 кв.ж.д</t>
  </si>
  <si>
    <t>БУЗОО "ЦМР МЗ ОО" /закр.ГВС/ круглогодично</t>
  </si>
  <si>
    <t xml:space="preserve">БУЗОО "ЦМР МЗ ОО" </t>
  </si>
  <si>
    <t>БУЗОО "ЦМР"/газ</t>
  </si>
  <si>
    <t>2-эт. 5 кв.ж.д.</t>
  </si>
  <si>
    <t>1 эт.4-х кв.ж.д</t>
  </si>
  <si>
    <t>1-эт.6-и кв.ж.д</t>
  </si>
  <si>
    <t>1 эт.3-х кв.ж.д</t>
  </si>
  <si>
    <t>1 эт.2-х кв.ж.д</t>
  </si>
  <si>
    <t>колодец</t>
  </si>
  <si>
    <t>По необходимости</t>
  </si>
  <si>
    <t xml:space="preserve"> </t>
  </si>
  <si>
    <t>3-эт.24 кв.ж.д</t>
  </si>
  <si>
    <t>ул.Пионерская, д1-2-3-4</t>
  </si>
  <si>
    <t>2-эт. 16 кв.ж.д.</t>
  </si>
  <si>
    <t>17,80 руб/кв.м(содержание и ТР с вывозом ТБО)</t>
  </si>
  <si>
    <t>ТСН "Сосновый бор"</t>
  </si>
  <si>
    <t>ООО "ООГК" (емкостной)</t>
  </si>
  <si>
    <t>5-эт. 60 кв.ж.д, ул.Советская , 7</t>
  </si>
  <si>
    <t>2-эт.14 кв. ж.д</t>
  </si>
  <si>
    <t>2-эт.17 кв.ж.д</t>
  </si>
  <si>
    <t>2-эт. 4 кв.ж.д</t>
  </si>
  <si>
    <t>5-эт.58кв. ж.д</t>
  </si>
  <si>
    <t>5-эт.60 кв. ж.д</t>
  </si>
  <si>
    <t>2-эт. 8 кв.ж.д</t>
  </si>
  <si>
    <t>3-эт. 36 кв.ж.д</t>
  </si>
  <si>
    <t>4-эт. 48-кв.ж.д</t>
  </si>
  <si>
    <t>15,80 руб/кв.м(содержание и ТР с вывозом ТБО)</t>
  </si>
  <si>
    <t>ТСЖ "Курортный"</t>
  </si>
  <si>
    <t xml:space="preserve"> ООО "Дом отдыха " Русский лес" / закр.ГВС/круглогодично</t>
  </si>
  <si>
    <t xml:space="preserve"> ООО "Дом отдыха " Русский лес"</t>
  </si>
  <si>
    <t xml:space="preserve"> ООО "Дом отдыха " Русский лес"           газ</t>
  </si>
  <si>
    <t>4-эт.28-кв.ж.д</t>
  </si>
  <si>
    <r>
      <t xml:space="preserve">Органи-зация, оказы-вающая услуги по водо-отведе-нию, </t>
    </r>
    <r>
      <rPr>
        <b/>
        <sz val="10"/>
        <rFont val="Times New Roman"/>
        <family val="1"/>
      </rPr>
      <t>вывозу ЖБО</t>
    </r>
  </si>
  <si>
    <t>Содержа-ние и текущий ремонт (с вывозом или без вывоза ТБО), тариф для нанима-телей (руб/кв.м)</t>
  </si>
  <si>
    <t>Организация, осуществляющая управление многоквартирным домом</t>
  </si>
  <si>
    <t>Информация о жилищном фонде по состоянию на 1 января 2021 года в Чернолучинском городском поселении Омского муниципального  района Омской области</t>
  </si>
  <si>
    <t xml:space="preserve">  </t>
  </si>
  <si>
    <t xml:space="preserve"> ООО "Дом отдыха " Русский лес"           газ </t>
  </si>
  <si>
    <t>часть дома по ул. Русский лес, 3</t>
  </si>
  <si>
    <t xml:space="preserve">2-эт. 16 кв.ж.д. </t>
  </si>
  <si>
    <t xml:space="preserve">Заместитель Главы Чернолучинского городского поселения Омского мунципального района Омской области                                                      МП                                                            С.Н. Ревякин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</si>
</sst>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52">
      <alignment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 applyFill="1" applyAlignment="1">
      <alignment vertical="top" wrapText="1"/>
      <protection/>
    </xf>
    <xf numFmtId="0" fontId="3" fillId="0" borderId="0" xfId="52" applyFont="1" applyAlignment="1">
      <alignment vertical="center" wrapText="1"/>
      <protection/>
    </xf>
    <xf numFmtId="0" fontId="30" fillId="0" borderId="0" xfId="52" applyAlignment="1">
      <alignment/>
      <protection/>
    </xf>
    <xf numFmtId="0" fontId="30" fillId="0" borderId="0" xfId="52" applyFill="1" applyAlignment="1">
      <alignment/>
      <protection/>
    </xf>
    <xf numFmtId="0" fontId="30" fillId="0" borderId="0" xfId="52" applyAlignment="1">
      <alignment vertical="center"/>
      <protection/>
    </xf>
    <xf numFmtId="0" fontId="30" fillId="0" borderId="10" xfId="52" applyBorder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0" fillId="0" borderId="0" xfId="52" applyFill="1">
      <alignment/>
      <protection/>
    </xf>
    <xf numFmtId="0" fontId="30" fillId="0" borderId="10" xfId="52" applyFill="1" applyBorder="1">
      <alignment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30" fillId="0" borderId="0" xfId="52" applyFont="1" applyFill="1">
      <alignment/>
      <protection/>
    </xf>
    <xf numFmtId="0" fontId="30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8" fillId="0" borderId="0" xfId="52" applyFont="1" applyFill="1">
      <alignment/>
      <protection/>
    </xf>
    <xf numFmtId="0" fontId="28" fillId="0" borderId="10" xfId="52" applyFont="1" applyFill="1" applyBorder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0" fillId="0" borderId="0" xfId="52" applyFont="1">
      <alignment/>
      <protection/>
    </xf>
    <xf numFmtId="0" fontId="30" fillId="0" borderId="10" xfId="52" applyFont="1" applyBorder="1">
      <alignment/>
      <protection/>
    </xf>
    <xf numFmtId="0" fontId="0" fillId="0" borderId="0" xfId="53">
      <alignment/>
      <protection/>
    </xf>
    <xf numFmtId="0" fontId="0" fillId="0" borderId="10" xfId="53" applyBorder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0" fontId="0" fillId="0" borderId="10" xfId="53" applyFill="1" applyBorder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0" fillId="0" borderId="12" xfId="52" applyBorder="1" applyAlignment="1">
      <alignment horizont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1" fillId="0" borderId="14" xfId="52" applyFont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2" fillId="0" borderId="15" xfId="52" applyFont="1" applyFill="1" applyBorder="1" applyAlignment="1">
      <alignment horizontal="center" vertical="top" wrapText="1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1" fillId="34" borderId="13" xfId="52" applyFont="1" applyFill="1" applyBorder="1" applyAlignment="1">
      <alignment horizontal="center" vertical="top" wrapText="1" shrinkToFit="1"/>
      <protection/>
    </xf>
    <xf numFmtId="0" fontId="1" fillId="34" borderId="15" xfId="52" applyFont="1" applyFill="1" applyBorder="1" applyAlignment="1">
      <alignment horizontal="center" vertical="top" wrapText="1" shrinkToFit="1"/>
      <protection/>
    </xf>
    <xf numFmtId="0" fontId="1" fillId="34" borderId="12" xfId="52" applyFont="1" applyFill="1" applyBorder="1" applyAlignment="1">
      <alignment horizontal="center" vertical="top" wrapText="1" shrinkToFit="1"/>
      <protection/>
    </xf>
    <xf numFmtId="14" fontId="1" fillId="0" borderId="13" xfId="52" applyNumberFormat="1" applyFont="1" applyBorder="1" applyAlignment="1" quotePrefix="1">
      <alignment horizontal="center" vertical="top" wrapText="1"/>
      <protection/>
    </xf>
    <xf numFmtId="14" fontId="1" fillId="0" borderId="15" xfId="52" applyNumberFormat="1" applyFont="1" applyBorder="1" applyAlignment="1" quotePrefix="1">
      <alignment horizontal="center" vertical="top" wrapText="1"/>
      <protection/>
    </xf>
    <xf numFmtId="14" fontId="1" fillId="0" borderId="12" xfId="52" applyNumberFormat="1" applyFont="1" applyBorder="1" applyAlignment="1" quotePrefix="1">
      <alignment horizontal="center" vertical="top" wrapText="1"/>
      <protection/>
    </xf>
    <xf numFmtId="14" fontId="2" fillId="0" borderId="13" xfId="52" applyNumberFormat="1" applyFont="1" applyBorder="1" applyAlignment="1" quotePrefix="1">
      <alignment horizontal="center" vertical="top" wrapText="1"/>
      <protection/>
    </xf>
    <xf numFmtId="14" fontId="2" fillId="0" borderId="15" xfId="52" applyNumberFormat="1" applyFont="1" applyBorder="1" applyAlignment="1" quotePrefix="1">
      <alignment horizontal="center" vertical="top" wrapText="1"/>
      <protection/>
    </xf>
    <xf numFmtId="14" fontId="2" fillId="0" borderId="12" xfId="52" applyNumberFormat="1" applyFont="1" applyBorder="1" applyAlignment="1" quotePrefix="1">
      <alignment horizontal="center" vertical="top" wrapText="1"/>
      <protection/>
    </xf>
    <xf numFmtId="14" fontId="2" fillId="0" borderId="13" xfId="52" applyNumberFormat="1" applyFont="1" applyFill="1" applyBorder="1" applyAlignment="1" quotePrefix="1">
      <alignment horizontal="center" vertical="top" wrapText="1"/>
      <protection/>
    </xf>
    <xf numFmtId="14" fontId="2" fillId="0" borderId="15" xfId="52" applyNumberFormat="1" applyFont="1" applyFill="1" applyBorder="1" applyAlignment="1" quotePrefix="1">
      <alignment horizontal="center" vertical="top" wrapText="1"/>
      <protection/>
    </xf>
    <xf numFmtId="14" fontId="2" fillId="0" borderId="12" xfId="52" applyNumberFormat="1" applyFont="1" applyFill="1" applyBorder="1" applyAlignment="1" quotePrefix="1">
      <alignment horizontal="center" vertical="top" wrapText="1"/>
      <protection/>
    </xf>
    <xf numFmtId="14" fontId="1" fillId="0" borderId="13" xfId="53" applyNumberFormat="1" applyFont="1" applyBorder="1" applyAlignment="1" quotePrefix="1">
      <alignment horizontal="center" vertical="top" wrapText="1"/>
      <protection/>
    </xf>
    <xf numFmtId="14" fontId="1" fillId="0" borderId="15" xfId="53" applyNumberFormat="1" applyFont="1" applyBorder="1" applyAlignment="1" quotePrefix="1">
      <alignment horizontal="center" vertical="top" wrapText="1"/>
      <protection/>
    </xf>
    <xf numFmtId="14" fontId="1" fillId="0" borderId="12" xfId="53" applyNumberFormat="1" applyFont="1" applyBorder="1" applyAlignment="1" quotePrefix="1">
      <alignment horizontal="center" vertical="top" wrapText="1"/>
      <protection/>
    </xf>
    <xf numFmtId="0" fontId="2" fillId="0" borderId="13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vertical="top" wrapText="1"/>
      <protection/>
    </xf>
    <xf numFmtId="0" fontId="2" fillId="0" borderId="12" xfId="53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0" fillId="0" borderId="11" xfId="52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1" fillId="34" borderId="13" xfId="52" applyFont="1" applyFill="1" applyBorder="1" applyAlignment="1" applyProtection="1">
      <alignment horizontal="center" vertical="top" wrapText="1" shrinkToFit="1"/>
      <protection locked="0"/>
    </xf>
    <xf numFmtId="0" fontId="1" fillId="34" borderId="15" xfId="52" applyFont="1" applyFill="1" applyBorder="1" applyAlignment="1" applyProtection="1">
      <alignment horizontal="center" vertical="top" wrapText="1" shrinkToFit="1"/>
      <protection locked="0"/>
    </xf>
    <xf numFmtId="0" fontId="1" fillId="34" borderId="12" xfId="52" applyFont="1" applyFill="1" applyBorder="1" applyAlignment="1" applyProtection="1">
      <alignment horizontal="center" vertical="top" wrapText="1" shrinkToFit="1"/>
      <protection locked="0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0" fillId="0" borderId="12" xfId="52" applyBorder="1" applyAlignme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top" wrapText="1"/>
      <protection/>
    </xf>
    <xf numFmtId="0" fontId="3" fillId="0" borderId="17" xfId="52" applyFont="1" applyBorder="1" applyAlignment="1">
      <alignment horizontal="right" vertical="top" wrapText="1"/>
      <protection/>
    </xf>
    <xf numFmtId="0" fontId="7" fillId="0" borderId="18" xfId="52" applyFont="1" applyBorder="1" applyAlignment="1">
      <alignment horizontal="center" vertical="top" wrapText="1"/>
      <protection/>
    </xf>
    <xf numFmtId="0" fontId="7" fillId="0" borderId="19" xfId="52" applyFont="1" applyBorder="1" applyAlignment="1">
      <alignment horizontal="center" vertical="top" wrapText="1"/>
      <protection/>
    </xf>
    <xf numFmtId="0" fontId="30" fillId="0" borderId="20" xfId="52" applyBorder="1" applyAlignment="1">
      <alignment/>
      <protection/>
    </xf>
    <xf numFmtId="0" fontId="3" fillId="0" borderId="21" xfId="52" applyFont="1" applyBorder="1" applyAlignment="1">
      <alignment vertical="top" wrapText="1"/>
      <protection/>
    </xf>
    <xf numFmtId="0" fontId="3" fillId="0" borderId="22" xfId="52" applyFont="1" applyBorder="1" applyAlignment="1">
      <alignment vertical="top" wrapText="1"/>
      <protection/>
    </xf>
    <xf numFmtId="0" fontId="30" fillId="0" borderId="23" xfId="52" applyBorder="1" applyAlignment="1">
      <alignment/>
      <protection/>
    </xf>
    <xf numFmtId="0" fontId="3" fillId="0" borderId="24" xfId="52" applyFont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 2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zoomScalePageLayoutView="0" workbookViewId="0" topLeftCell="A3">
      <pane ySplit="7" topLeftCell="A10" activePane="bottomLeft" state="frozen"/>
      <selection pane="topLeft" activeCell="A3" sqref="A3"/>
      <selection pane="bottomLeft" activeCell="J110" sqref="J110"/>
    </sheetView>
  </sheetViews>
  <sheetFormatPr defaultColWidth="9.00390625" defaultRowHeight="12.75"/>
  <cols>
    <col min="1" max="1" width="8.375" style="14" customWidth="1"/>
    <col min="2" max="2" width="11.00390625" style="12" customWidth="1"/>
    <col min="3" max="3" width="8.375" style="12" customWidth="1"/>
    <col min="4" max="4" width="6.875" style="12" customWidth="1"/>
    <col min="5" max="5" width="8.00390625" style="13" customWidth="1"/>
    <col min="6" max="9" width="7.25390625" style="12" customWidth="1"/>
    <col min="10" max="10" width="6.875" style="13" customWidth="1"/>
    <col min="11" max="11" width="6.875" style="12" customWidth="1"/>
    <col min="12" max="12" width="13.375" style="12" customWidth="1"/>
    <col min="13" max="13" width="11.00390625" style="12" customWidth="1"/>
    <col min="14" max="14" width="9.625" style="12" customWidth="1"/>
    <col min="15" max="15" width="8.125" style="12" customWidth="1"/>
    <col min="16" max="16" width="9.00390625" style="12" customWidth="1"/>
    <col min="17" max="17" width="9.625" style="12" customWidth="1"/>
    <col min="18" max="18" width="9.00390625" style="12" customWidth="1"/>
    <col min="19" max="19" width="8.125" style="12" customWidth="1"/>
    <col min="20" max="20" width="8.625" style="12" customWidth="1"/>
    <col min="21" max="21" width="14.00390625" style="12" customWidth="1"/>
    <col min="22" max="22" width="8.625" style="12" customWidth="1"/>
    <col min="23" max="23" width="8.875" style="12" customWidth="1"/>
    <col min="24" max="24" width="11.125" style="11" customWidth="1"/>
    <col min="25" max="25" width="9.125" style="11" customWidth="1"/>
    <col min="26" max="26" width="0" style="11" hidden="1" customWidth="1"/>
    <col min="27" max="27" width="12.625" style="11" hidden="1" customWidth="1"/>
    <col min="28" max="29" width="0" style="11" hidden="1" customWidth="1"/>
    <col min="30" max="16384" width="9.125" style="11" customWidth="1"/>
  </cols>
  <sheetData>
    <row r="1" spans="1:24" ht="18.75">
      <c r="A1" s="93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6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5" ht="40.5" customHeight="1" thickBot="1">
      <c r="A3" s="95" t="s">
        <v>192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5" ht="1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1:25" ht="32.25" customHeight="1">
      <c r="A5" s="92" t="s">
        <v>54</v>
      </c>
      <c r="B5" s="89" t="s">
        <v>38</v>
      </c>
      <c r="C5" s="89" t="s">
        <v>18</v>
      </c>
      <c r="D5" s="80" t="s">
        <v>0</v>
      </c>
      <c r="E5" s="88" t="s">
        <v>36</v>
      </c>
      <c r="F5" s="92" t="s">
        <v>37</v>
      </c>
      <c r="G5" s="92"/>
      <c r="H5" s="92"/>
      <c r="I5" s="92"/>
      <c r="J5" s="88" t="s">
        <v>2</v>
      </c>
      <c r="K5" s="89" t="s">
        <v>17</v>
      </c>
      <c r="L5" s="78" t="s">
        <v>1</v>
      </c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</row>
    <row r="6" spans="1:25" ht="32.25" customHeight="1">
      <c r="A6" s="92"/>
      <c r="B6" s="89"/>
      <c r="C6" s="89"/>
      <c r="D6" s="101"/>
      <c r="E6" s="88"/>
      <c r="F6" s="89" t="s">
        <v>39</v>
      </c>
      <c r="G6" s="89" t="s">
        <v>40</v>
      </c>
      <c r="H6" s="89" t="s">
        <v>41</v>
      </c>
      <c r="I6" s="89" t="s">
        <v>42</v>
      </c>
      <c r="J6" s="88"/>
      <c r="K6" s="89"/>
      <c r="L6" s="92" t="s">
        <v>43</v>
      </c>
      <c r="M6" s="92"/>
      <c r="N6" s="92" t="s">
        <v>44</v>
      </c>
      <c r="O6" s="92"/>
      <c r="P6" s="92"/>
      <c r="Q6" s="78" t="s">
        <v>45</v>
      </c>
      <c r="R6" s="79"/>
      <c r="S6" s="78" t="s">
        <v>46</v>
      </c>
      <c r="T6" s="79"/>
      <c r="U6" s="78" t="s">
        <v>47</v>
      </c>
      <c r="V6" s="79"/>
      <c r="W6" s="80" t="s">
        <v>48</v>
      </c>
      <c r="X6" s="80" t="s">
        <v>191</v>
      </c>
      <c r="Y6" s="83" t="s">
        <v>190</v>
      </c>
    </row>
    <row r="7" spans="1:25" ht="155.25" customHeight="1">
      <c r="A7" s="92"/>
      <c r="B7" s="89"/>
      <c r="C7" s="89"/>
      <c r="D7" s="81"/>
      <c r="E7" s="88"/>
      <c r="F7" s="89"/>
      <c r="G7" s="89"/>
      <c r="H7" s="89"/>
      <c r="I7" s="89"/>
      <c r="J7" s="88"/>
      <c r="K7" s="89"/>
      <c r="L7" s="19" t="s">
        <v>49</v>
      </c>
      <c r="M7" s="19" t="s">
        <v>50</v>
      </c>
      <c r="N7" s="19" t="s">
        <v>51</v>
      </c>
      <c r="O7" s="19" t="s">
        <v>72</v>
      </c>
      <c r="P7" s="19" t="s">
        <v>52</v>
      </c>
      <c r="Q7" s="19" t="s">
        <v>189</v>
      </c>
      <c r="R7" s="19" t="s">
        <v>52</v>
      </c>
      <c r="S7" s="42" t="s">
        <v>103</v>
      </c>
      <c r="T7" s="19" t="s">
        <v>52</v>
      </c>
      <c r="U7" s="19" t="s">
        <v>53</v>
      </c>
      <c r="V7" s="19" t="s">
        <v>19</v>
      </c>
      <c r="W7" s="81"/>
      <c r="X7" s="82"/>
      <c r="Y7" s="84"/>
    </row>
    <row r="8" spans="1:25" ht="15">
      <c r="A8" s="36" t="s">
        <v>4</v>
      </c>
      <c r="B8" s="52">
        <v>1</v>
      </c>
      <c r="C8" s="52">
        <v>2</v>
      </c>
      <c r="D8" s="52">
        <v>3</v>
      </c>
      <c r="E8" s="55">
        <v>4</v>
      </c>
      <c r="F8" s="54" t="s">
        <v>32</v>
      </c>
      <c r="G8" s="54" t="s">
        <v>33</v>
      </c>
      <c r="H8" s="54" t="s">
        <v>34</v>
      </c>
      <c r="I8" s="54" t="s">
        <v>35</v>
      </c>
      <c r="J8" s="53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52">
        <v>19</v>
      </c>
      <c r="Y8" s="51">
        <v>20</v>
      </c>
    </row>
    <row r="9" spans="1:25" ht="39" customHeight="1">
      <c r="A9" s="85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7"/>
    </row>
    <row r="10" spans="1:25" ht="18" customHeight="1">
      <c r="A10" s="63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18"/>
    </row>
    <row r="11" spans="1:25" ht="18" customHeight="1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8"/>
    </row>
    <row r="12" spans="1:25" ht="18" customHeight="1">
      <c r="A12" s="66" t="s">
        <v>20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18"/>
    </row>
    <row r="13" spans="1:25" s="31" customFormat="1" ht="102">
      <c r="A13" s="23">
        <v>1</v>
      </c>
      <c r="B13" s="23" t="s">
        <v>170</v>
      </c>
      <c r="C13" s="23">
        <v>1</v>
      </c>
      <c r="D13" s="23">
        <v>16</v>
      </c>
      <c r="E13" s="23">
        <v>35</v>
      </c>
      <c r="F13" s="23">
        <v>3</v>
      </c>
      <c r="G13" s="23">
        <v>15</v>
      </c>
      <c r="H13" s="23">
        <v>17</v>
      </c>
      <c r="I13" s="23">
        <v>0</v>
      </c>
      <c r="J13" s="23">
        <v>740</v>
      </c>
      <c r="K13" s="23">
        <v>66.8</v>
      </c>
      <c r="L13" s="23" t="s">
        <v>187</v>
      </c>
      <c r="M13" s="23">
        <v>0.0314</v>
      </c>
      <c r="N13" s="23" t="s">
        <v>186</v>
      </c>
      <c r="O13" s="23">
        <v>1</v>
      </c>
      <c r="P13" s="23">
        <v>2.2</v>
      </c>
      <c r="Q13" s="23" t="s">
        <v>119</v>
      </c>
      <c r="R13" s="23">
        <v>3.9</v>
      </c>
      <c r="S13" s="23" t="s">
        <v>185</v>
      </c>
      <c r="T13" s="23">
        <v>1.7</v>
      </c>
      <c r="U13" s="23" t="s">
        <v>131</v>
      </c>
      <c r="V13" s="23"/>
      <c r="W13" s="23">
        <v>6.7</v>
      </c>
      <c r="X13" s="23" t="s">
        <v>184</v>
      </c>
      <c r="Y13" s="23" t="s">
        <v>183</v>
      </c>
    </row>
    <row r="14" spans="1:25" s="31" customFormat="1" ht="102">
      <c r="A14" s="23">
        <v>2</v>
      </c>
      <c r="B14" s="23" t="s">
        <v>170</v>
      </c>
      <c r="C14" s="23" t="s">
        <v>195</v>
      </c>
      <c r="D14" s="23">
        <v>9</v>
      </c>
      <c r="E14" s="23">
        <v>12</v>
      </c>
      <c r="F14" s="23">
        <v>2</v>
      </c>
      <c r="G14" s="23">
        <v>6</v>
      </c>
      <c r="H14" s="23">
        <v>4</v>
      </c>
      <c r="I14" s="23">
        <v>0</v>
      </c>
      <c r="J14" s="23">
        <v>349.7</v>
      </c>
      <c r="K14" s="23">
        <v>33.4</v>
      </c>
      <c r="L14" s="23" t="s">
        <v>194</v>
      </c>
      <c r="M14" s="23">
        <v>0.0314</v>
      </c>
      <c r="N14" s="23" t="s">
        <v>186</v>
      </c>
      <c r="O14" s="23">
        <v>1</v>
      </c>
      <c r="P14" s="23">
        <v>2.2</v>
      </c>
      <c r="Q14" s="23" t="s">
        <v>119</v>
      </c>
      <c r="R14" s="23">
        <v>3.9</v>
      </c>
      <c r="S14" s="23" t="s">
        <v>185</v>
      </c>
      <c r="T14" s="23">
        <v>1.7</v>
      </c>
      <c r="U14" s="23" t="s">
        <v>118</v>
      </c>
      <c r="V14" s="23">
        <v>6.94</v>
      </c>
      <c r="W14" s="23">
        <v>6.7</v>
      </c>
      <c r="X14" s="23" t="s">
        <v>184</v>
      </c>
      <c r="Y14" s="23" t="s">
        <v>183</v>
      </c>
    </row>
    <row r="15" spans="1:25" s="31" customFormat="1" ht="102">
      <c r="A15" s="23">
        <v>3</v>
      </c>
      <c r="B15" s="23" t="s">
        <v>188</v>
      </c>
      <c r="C15" s="23">
        <v>1</v>
      </c>
      <c r="D15" s="23">
        <v>28</v>
      </c>
      <c r="E15" s="23">
        <v>31</v>
      </c>
      <c r="F15" s="23">
        <v>31</v>
      </c>
      <c r="G15" s="23">
        <v>0</v>
      </c>
      <c r="H15" s="23">
        <v>0</v>
      </c>
      <c r="I15" s="23">
        <v>0</v>
      </c>
      <c r="J15" s="23">
        <v>931</v>
      </c>
      <c r="K15" s="23">
        <v>172.4</v>
      </c>
      <c r="L15" s="23" t="s">
        <v>187</v>
      </c>
      <c r="M15" s="23">
        <v>0.0269</v>
      </c>
      <c r="N15" s="23" t="s">
        <v>186</v>
      </c>
      <c r="O15" s="23">
        <v>1</v>
      </c>
      <c r="P15" s="23">
        <v>3.9</v>
      </c>
      <c r="Q15" s="23" t="s">
        <v>119</v>
      </c>
      <c r="R15" s="23">
        <v>6.7</v>
      </c>
      <c r="S15" s="23" t="s">
        <v>185</v>
      </c>
      <c r="T15" s="23">
        <v>2.8</v>
      </c>
      <c r="U15" s="23" t="s">
        <v>126</v>
      </c>
      <c r="V15" s="23">
        <v>6.94</v>
      </c>
      <c r="W15" s="23">
        <v>6.7</v>
      </c>
      <c r="X15" s="23" t="s">
        <v>184</v>
      </c>
      <c r="Y15" s="23" t="s">
        <v>183</v>
      </c>
    </row>
    <row r="16" spans="1:25" s="31" customFormat="1" ht="38.25">
      <c r="A16" s="23">
        <v>4</v>
      </c>
      <c r="B16" s="26" t="s">
        <v>182</v>
      </c>
      <c r="C16" s="26">
        <v>1</v>
      </c>
      <c r="D16" s="26">
        <v>48</v>
      </c>
      <c r="E16" s="26">
        <v>80</v>
      </c>
      <c r="F16" s="26">
        <v>12</v>
      </c>
      <c r="G16" s="26">
        <v>56</v>
      </c>
      <c r="H16" s="26">
        <v>12</v>
      </c>
      <c r="I16" s="26">
        <v>0</v>
      </c>
      <c r="J16" s="26">
        <v>1973.2</v>
      </c>
      <c r="K16" s="26">
        <v>183.3</v>
      </c>
      <c r="L16" s="23" t="s">
        <v>127</v>
      </c>
      <c r="M16" s="23">
        <v>0.0269</v>
      </c>
      <c r="N16" s="23" t="s">
        <v>120</v>
      </c>
      <c r="O16" s="23">
        <v>3</v>
      </c>
      <c r="P16" s="23">
        <v>6.7</v>
      </c>
      <c r="Q16" s="23" t="s">
        <v>119</v>
      </c>
      <c r="R16" s="23">
        <v>6.7</v>
      </c>
      <c r="S16" s="23">
        <v>0</v>
      </c>
      <c r="T16" s="23">
        <v>0</v>
      </c>
      <c r="U16" s="23" t="s">
        <v>126</v>
      </c>
      <c r="V16" s="23">
        <v>10.45</v>
      </c>
      <c r="W16" s="23">
        <v>6.7</v>
      </c>
      <c r="X16" s="23" t="s">
        <v>117</v>
      </c>
      <c r="Y16" s="23" t="s">
        <v>166</v>
      </c>
    </row>
    <row r="17" spans="1:27" s="31" customFormat="1" ht="76.5">
      <c r="A17" s="23">
        <v>5</v>
      </c>
      <c r="B17" s="26" t="s">
        <v>181</v>
      </c>
      <c r="C17" s="26">
        <v>1</v>
      </c>
      <c r="D17" s="26">
        <v>35</v>
      </c>
      <c r="E17" s="26">
        <v>83</v>
      </c>
      <c r="F17" s="26">
        <v>4</v>
      </c>
      <c r="G17" s="26">
        <v>17</v>
      </c>
      <c r="H17" s="26">
        <v>62</v>
      </c>
      <c r="I17" s="26">
        <v>0</v>
      </c>
      <c r="J17" s="26">
        <f>1489.6-43.9</f>
        <v>1445.6999999999998</v>
      </c>
      <c r="K17" s="26">
        <v>112.9</v>
      </c>
      <c r="L17" s="23" t="s">
        <v>127</v>
      </c>
      <c r="M17" s="23">
        <v>0.0269</v>
      </c>
      <c r="N17" s="23" t="s">
        <v>120</v>
      </c>
      <c r="O17" s="23">
        <v>3</v>
      </c>
      <c r="P17" s="23">
        <v>6.7</v>
      </c>
      <c r="Q17" s="23" t="s">
        <v>120</v>
      </c>
      <c r="R17" s="23">
        <v>6.7</v>
      </c>
      <c r="S17" s="23"/>
      <c r="T17" s="23"/>
      <c r="U17" s="23" t="s">
        <v>126</v>
      </c>
      <c r="V17" s="23">
        <v>10.45</v>
      </c>
      <c r="W17" s="23">
        <v>6.7</v>
      </c>
      <c r="X17" s="23" t="s">
        <v>125</v>
      </c>
      <c r="Y17" s="23" t="s">
        <v>124</v>
      </c>
      <c r="AA17" s="48" t="s">
        <v>129</v>
      </c>
    </row>
    <row r="18" spans="1:25" s="27" customFormat="1" ht="57.75" customHeight="1">
      <c r="A18" s="30" t="s">
        <v>22</v>
      </c>
      <c r="B18" s="24"/>
      <c r="C18" s="29">
        <f aca="true" t="shared" si="0" ref="C18:K18">SUM(C13:C17)</f>
        <v>4</v>
      </c>
      <c r="D18" s="29">
        <f t="shared" si="0"/>
        <v>136</v>
      </c>
      <c r="E18" s="29">
        <f t="shared" si="0"/>
        <v>241</v>
      </c>
      <c r="F18" s="29">
        <f t="shared" si="0"/>
        <v>52</v>
      </c>
      <c r="G18" s="29">
        <f t="shared" si="0"/>
        <v>94</v>
      </c>
      <c r="H18" s="29">
        <f t="shared" si="0"/>
        <v>95</v>
      </c>
      <c r="I18" s="29">
        <f t="shared" si="0"/>
        <v>0</v>
      </c>
      <c r="J18" s="29">
        <f t="shared" si="0"/>
        <v>5439.6</v>
      </c>
      <c r="K18" s="29">
        <f t="shared" si="0"/>
        <v>568.8000000000001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8"/>
      <c r="Y18" s="28"/>
    </row>
    <row r="19" spans="1:25" s="27" customFormat="1" ht="18.75">
      <c r="A19" s="69" t="s">
        <v>23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28"/>
    </row>
    <row r="20" spans="1:25" s="31" customFormat="1" ht="38.25">
      <c r="A20" s="26">
        <v>6</v>
      </c>
      <c r="B20" s="26" t="s">
        <v>180</v>
      </c>
      <c r="C20" s="26">
        <v>1</v>
      </c>
      <c r="D20" s="26">
        <v>8</v>
      </c>
      <c r="E20" s="26">
        <v>18</v>
      </c>
      <c r="F20" s="26">
        <v>0</v>
      </c>
      <c r="G20" s="26">
        <v>8</v>
      </c>
      <c r="H20" s="26">
        <v>10</v>
      </c>
      <c r="I20" s="26">
        <v>0</v>
      </c>
      <c r="J20" s="26">
        <v>387.8</v>
      </c>
      <c r="K20" s="26">
        <v>29.1</v>
      </c>
      <c r="L20" s="23" t="s">
        <v>127</v>
      </c>
      <c r="M20" s="23">
        <v>0.0314</v>
      </c>
      <c r="N20" s="23" t="s">
        <v>120</v>
      </c>
      <c r="O20" s="23">
        <v>3</v>
      </c>
      <c r="P20" s="23">
        <v>6.7</v>
      </c>
      <c r="Q20" s="23" t="s">
        <v>119</v>
      </c>
      <c r="R20" s="23">
        <v>6.7</v>
      </c>
      <c r="S20" s="23">
        <v>0</v>
      </c>
      <c r="T20" s="23">
        <v>0</v>
      </c>
      <c r="U20" s="23" t="s">
        <v>144</v>
      </c>
      <c r="V20" s="23">
        <v>10.45</v>
      </c>
      <c r="W20" s="23">
        <v>6.7</v>
      </c>
      <c r="X20" s="23" t="s">
        <v>117</v>
      </c>
      <c r="Y20" s="23" t="s">
        <v>166</v>
      </c>
    </row>
    <row r="21" spans="1:25" s="31" customFormat="1" ht="89.25">
      <c r="A21" s="26">
        <v>7</v>
      </c>
      <c r="B21" s="23" t="s">
        <v>168</v>
      </c>
      <c r="C21" s="26">
        <v>1</v>
      </c>
      <c r="D21" s="26">
        <v>24</v>
      </c>
      <c r="E21" s="26">
        <v>69</v>
      </c>
      <c r="F21" s="23">
        <v>15</v>
      </c>
      <c r="G21" s="23">
        <v>30</v>
      </c>
      <c r="H21" s="23">
        <v>24</v>
      </c>
      <c r="I21" s="23">
        <v>0</v>
      </c>
      <c r="J21" s="23">
        <f>1120.3</f>
        <v>1120.3</v>
      </c>
      <c r="K21" s="23">
        <v>65</v>
      </c>
      <c r="L21" s="23" t="s">
        <v>159</v>
      </c>
      <c r="M21" s="23">
        <v>0.0269</v>
      </c>
      <c r="N21" s="23" t="s">
        <v>158</v>
      </c>
      <c r="O21" s="23">
        <v>1</v>
      </c>
      <c r="P21" s="23">
        <v>3</v>
      </c>
      <c r="Q21" s="23" t="s">
        <v>119</v>
      </c>
      <c r="R21" s="23">
        <v>4.7</v>
      </c>
      <c r="S21" s="23" t="s">
        <v>157</v>
      </c>
      <c r="T21" s="23">
        <v>1.7</v>
      </c>
      <c r="U21" s="23" t="s">
        <v>126</v>
      </c>
      <c r="V21" s="23">
        <v>6.94</v>
      </c>
      <c r="W21" s="23">
        <v>6.7</v>
      </c>
      <c r="X21" s="23" t="s">
        <v>117</v>
      </c>
      <c r="Y21" s="23" t="s">
        <v>166</v>
      </c>
    </row>
    <row r="22" spans="1:25" s="31" customFormat="1" ht="76.5">
      <c r="A22" s="26">
        <v>8</v>
      </c>
      <c r="B22" s="26" t="s">
        <v>179</v>
      </c>
      <c r="C22" s="26">
        <v>2</v>
      </c>
      <c r="D22" s="26">
        <v>120</v>
      </c>
      <c r="E22" s="26">
        <v>268</v>
      </c>
      <c r="F22" s="26">
        <v>48</v>
      </c>
      <c r="G22" s="26">
        <v>105</v>
      </c>
      <c r="H22" s="26">
        <v>115</v>
      </c>
      <c r="I22" s="26">
        <v>0</v>
      </c>
      <c r="J22" s="26">
        <v>6217.24</v>
      </c>
      <c r="K22" s="26">
        <v>221.5</v>
      </c>
      <c r="L22" s="23" t="s">
        <v>127</v>
      </c>
      <c r="M22" s="23">
        <v>0.0236</v>
      </c>
      <c r="N22" s="23" t="s">
        <v>120</v>
      </c>
      <c r="O22" s="23">
        <v>3</v>
      </c>
      <c r="P22" s="23">
        <v>6.7</v>
      </c>
      <c r="Q22" s="23" t="s">
        <v>120</v>
      </c>
      <c r="R22" s="23">
        <v>6.7</v>
      </c>
      <c r="S22" s="23">
        <v>0</v>
      </c>
      <c r="T22" s="23">
        <v>0</v>
      </c>
      <c r="U22" s="23" t="s">
        <v>126</v>
      </c>
      <c r="V22" s="23">
        <v>10.45</v>
      </c>
      <c r="W22" s="23">
        <v>6.7</v>
      </c>
      <c r="X22" s="23" t="s">
        <v>125</v>
      </c>
      <c r="Y22" s="23" t="s">
        <v>124</v>
      </c>
    </row>
    <row r="23" spans="1:25" s="31" customFormat="1" ht="76.5">
      <c r="A23" s="26">
        <v>9</v>
      </c>
      <c r="B23" s="26" t="s">
        <v>178</v>
      </c>
      <c r="C23" s="26">
        <v>1</v>
      </c>
      <c r="D23" s="26">
        <v>58</v>
      </c>
      <c r="E23" s="26">
        <v>123</v>
      </c>
      <c r="F23" s="26">
        <v>21</v>
      </c>
      <c r="G23" s="26">
        <v>44</v>
      </c>
      <c r="H23" s="26">
        <v>58</v>
      </c>
      <c r="I23" s="26">
        <v>0</v>
      </c>
      <c r="J23" s="26">
        <f>2932.3</f>
        <v>2932.3</v>
      </c>
      <c r="K23" s="26">
        <v>145.3</v>
      </c>
      <c r="L23" s="23" t="s">
        <v>127</v>
      </c>
      <c r="M23" s="23">
        <v>0.0236</v>
      </c>
      <c r="N23" s="23" t="s">
        <v>120</v>
      </c>
      <c r="O23" s="23">
        <v>3</v>
      </c>
      <c r="P23" s="23">
        <v>6.7</v>
      </c>
      <c r="Q23" s="23" t="s">
        <v>120</v>
      </c>
      <c r="R23" s="23">
        <v>6.7</v>
      </c>
      <c r="S23" s="23">
        <v>0</v>
      </c>
      <c r="T23" s="23">
        <v>0</v>
      </c>
      <c r="U23" s="23" t="s">
        <v>126</v>
      </c>
      <c r="V23" s="23">
        <v>10.45</v>
      </c>
      <c r="W23" s="23">
        <v>6.7</v>
      </c>
      <c r="X23" s="23" t="s">
        <v>125</v>
      </c>
      <c r="Y23" s="23" t="s">
        <v>124</v>
      </c>
    </row>
    <row r="24" spans="1:25" s="27" customFormat="1" ht="60.75" customHeight="1">
      <c r="A24" s="30" t="s">
        <v>24</v>
      </c>
      <c r="B24" s="24"/>
      <c r="C24" s="29">
        <f aca="true" t="shared" si="1" ref="C24:K24">SUM(C20:C23)</f>
        <v>5</v>
      </c>
      <c r="D24" s="29">
        <f t="shared" si="1"/>
        <v>210</v>
      </c>
      <c r="E24" s="29">
        <f t="shared" si="1"/>
        <v>478</v>
      </c>
      <c r="F24" s="29">
        <f t="shared" si="1"/>
        <v>84</v>
      </c>
      <c r="G24" s="29">
        <f t="shared" si="1"/>
        <v>187</v>
      </c>
      <c r="H24" s="29">
        <f t="shared" si="1"/>
        <v>207</v>
      </c>
      <c r="I24" s="29">
        <f t="shared" si="1"/>
        <v>0</v>
      </c>
      <c r="J24" s="29">
        <f t="shared" si="1"/>
        <v>10657.64</v>
      </c>
      <c r="K24" s="29">
        <f t="shared" si="1"/>
        <v>460.90000000000003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8"/>
      <c r="Y24" s="28"/>
    </row>
    <row r="25" spans="1:25" s="27" customFormat="1" ht="18.75">
      <c r="A25" s="69" t="s">
        <v>25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28"/>
    </row>
    <row r="26" spans="1:25" s="31" customFormat="1" ht="38.25">
      <c r="A26" s="26">
        <v>10</v>
      </c>
      <c r="B26" s="26" t="s">
        <v>156</v>
      </c>
      <c r="C26" s="26">
        <v>1</v>
      </c>
      <c r="D26" s="26">
        <v>12</v>
      </c>
      <c r="E26" s="26">
        <v>29</v>
      </c>
      <c r="F26" s="26">
        <v>5</v>
      </c>
      <c r="G26" s="26">
        <v>12</v>
      </c>
      <c r="H26" s="26">
        <v>12</v>
      </c>
      <c r="I26" s="26">
        <v>0</v>
      </c>
      <c r="J26" s="26">
        <v>513.3</v>
      </c>
      <c r="K26" s="26">
        <v>18.7</v>
      </c>
      <c r="L26" s="23" t="s">
        <v>127</v>
      </c>
      <c r="M26" s="23">
        <v>0.0314</v>
      </c>
      <c r="N26" s="23" t="s">
        <v>120</v>
      </c>
      <c r="O26" s="23">
        <v>3</v>
      </c>
      <c r="P26" s="23">
        <v>6.7</v>
      </c>
      <c r="Q26" s="23" t="s">
        <v>119</v>
      </c>
      <c r="R26" s="23">
        <v>6.7</v>
      </c>
      <c r="S26" s="23">
        <v>0</v>
      </c>
      <c r="T26" s="23">
        <v>0</v>
      </c>
      <c r="U26" s="23" t="s">
        <v>126</v>
      </c>
      <c r="V26" s="23">
        <v>10.45</v>
      </c>
      <c r="W26" s="23">
        <v>6.7</v>
      </c>
      <c r="X26" s="23" t="s">
        <v>117</v>
      </c>
      <c r="Y26" s="23" t="s">
        <v>166</v>
      </c>
    </row>
    <row r="27" spans="1:25" s="31" customFormat="1" ht="38.25">
      <c r="A27" s="26">
        <v>11</v>
      </c>
      <c r="B27" s="26" t="s">
        <v>177</v>
      </c>
      <c r="C27" s="26">
        <v>2</v>
      </c>
      <c r="D27" s="26">
        <v>8</v>
      </c>
      <c r="E27" s="26">
        <v>29</v>
      </c>
      <c r="F27" s="26">
        <v>0</v>
      </c>
      <c r="G27" s="26"/>
      <c r="H27" s="26">
        <v>29</v>
      </c>
      <c r="I27" s="26">
        <v>0</v>
      </c>
      <c r="J27" s="26">
        <v>583.2</v>
      </c>
      <c r="K27" s="26">
        <v>0</v>
      </c>
      <c r="L27" s="23" t="s">
        <v>127</v>
      </c>
      <c r="M27" s="23">
        <v>0.0314</v>
      </c>
      <c r="N27" s="23" t="s">
        <v>120</v>
      </c>
      <c r="O27" s="23">
        <v>3</v>
      </c>
      <c r="P27" s="23">
        <v>6.7</v>
      </c>
      <c r="Q27" s="23" t="s">
        <v>119</v>
      </c>
      <c r="R27" s="23">
        <v>6.7</v>
      </c>
      <c r="S27" s="23">
        <v>0</v>
      </c>
      <c r="T27" s="23">
        <v>0</v>
      </c>
      <c r="U27" s="23" t="s">
        <v>126</v>
      </c>
      <c r="V27" s="23">
        <v>10.45</v>
      </c>
      <c r="W27" s="23">
        <v>6.7</v>
      </c>
      <c r="X27" s="23" t="s">
        <v>117</v>
      </c>
      <c r="Y27" s="23" t="s">
        <v>166</v>
      </c>
    </row>
    <row r="28" spans="1:25" s="31" customFormat="1" ht="38.25">
      <c r="A28" s="26">
        <v>12</v>
      </c>
      <c r="B28" s="23" t="s">
        <v>156</v>
      </c>
      <c r="C28" s="23">
        <v>2</v>
      </c>
      <c r="D28" s="23">
        <v>24</v>
      </c>
      <c r="E28" s="23">
        <v>48</v>
      </c>
      <c r="F28" s="23">
        <v>5</v>
      </c>
      <c r="G28" s="23">
        <v>20</v>
      </c>
      <c r="H28" s="23">
        <v>23</v>
      </c>
      <c r="I28" s="23">
        <v>0</v>
      </c>
      <c r="J28" s="23">
        <v>1331.3</v>
      </c>
      <c r="K28" s="23">
        <v>101.7</v>
      </c>
      <c r="L28" s="23" t="s">
        <v>127</v>
      </c>
      <c r="M28" s="23">
        <v>0.0314</v>
      </c>
      <c r="N28" s="23" t="s">
        <v>120</v>
      </c>
      <c r="O28" s="23">
        <v>3</v>
      </c>
      <c r="P28" s="23">
        <v>6.7</v>
      </c>
      <c r="Q28" s="23" t="s">
        <v>119</v>
      </c>
      <c r="R28" s="23">
        <v>6.7</v>
      </c>
      <c r="S28" s="23">
        <v>0</v>
      </c>
      <c r="T28" s="23">
        <v>0</v>
      </c>
      <c r="U28" s="23" t="s">
        <v>126</v>
      </c>
      <c r="V28" s="23">
        <v>10.45</v>
      </c>
      <c r="W28" s="23">
        <v>6.7</v>
      </c>
      <c r="X28" s="23" t="s">
        <v>117</v>
      </c>
      <c r="Y28" s="23" t="s">
        <v>166</v>
      </c>
    </row>
    <row r="29" spans="1:25" s="31" customFormat="1" ht="38.25">
      <c r="A29" s="26">
        <v>13</v>
      </c>
      <c r="B29" s="23" t="s">
        <v>176</v>
      </c>
      <c r="C29" s="26">
        <v>1</v>
      </c>
      <c r="D29" s="26">
        <v>17</v>
      </c>
      <c r="E29" s="26">
        <v>37</v>
      </c>
      <c r="F29" s="26">
        <v>6</v>
      </c>
      <c r="G29" s="26">
        <v>14</v>
      </c>
      <c r="H29" s="26">
        <v>17</v>
      </c>
      <c r="I29" s="26">
        <v>0</v>
      </c>
      <c r="J29" s="26">
        <v>700.8</v>
      </c>
      <c r="K29" s="26">
        <v>66.4</v>
      </c>
      <c r="L29" s="23" t="s">
        <v>127</v>
      </c>
      <c r="M29" s="23">
        <v>0.0314</v>
      </c>
      <c r="N29" s="23" t="s">
        <v>120</v>
      </c>
      <c r="O29" s="23">
        <v>3</v>
      </c>
      <c r="P29" s="23">
        <v>6.7</v>
      </c>
      <c r="Q29" s="23" t="s">
        <v>119</v>
      </c>
      <c r="R29" s="23">
        <v>6.7</v>
      </c>
      <c r="S29" s="23">
        <v>0</v>
      </c>
      <c r="T29" s="23">
        <v>0</v>
      </c>
      <c r="U29" s="23" t="s">
        <v>126</v>
      </c>
      <c r="V29" s="23">
        <v>10.45</v>
      </c>
      <c r="W29" s="23">
        <v>6.7</v>
      </c>
      <c r="X29" s="23" t="s">
        <v>117</v>
      </c>
      <c r="Y29" s="23" t="s">
        <v>166</v>
      </c>
    </row>
    <row r="30" spans="1:25" s="31" customFormat="1" ht="38.25">
      <c r="A30" s="26">
        <v>14</v>
      </c>
      <c r="B30" s="26" t="s">
        <v>175</v>
      </c>
      <c r="C30" s="26">
        <v>1</v>
      </c>
      <c r="D30" s="26">
        <v>14</v>
      </c>
      <c r="E30" s="26">
        <v>34</v>
      </c>
      <c r="F30" s="26">
        <v>5</v>
      </c>
      <c r="G30" s="26">
        <v>14</v>
      </c>
      <c r="H30" s="26">
        <v>15</v>
      </c>
      <c r="I30" s="26">
        <v>0</v>
      </c>
      <c r="J30" s="26">
        <v>302.6</v>
      </c>
      <c r="K30" s="26">
        <v>24.1</v>
      </c>
      <c r="L30" s="23" t="s">
        <v>127</v>
      </c>
      <c r="M30" s="23">
        <v>0.0314</v>
      </c>
      <c r="N30" s="23" t="s">
        <v>120</v>
      </c>
      <c r="O30" s="23">
        <v>3</v>
      </c>
      <c r="P30" s="23">
        <v>6.7</v>
      </c>
      <c r="Q30" s="23" t="s">
        <v>119</v>
      </c>
      <c r="R30" s="23">
        <v>6.7</v>
      </c>
      <c r="S30" s="23">
        <v>0</v>
      </c>
      <c r="T30" s="23">
        <v>0</v>
      </c>
      <c r="U30" s="23" t="s">
        <v>144</v>
      </c>
      <c r="V30" s="23">
        <v>10.45</v>
      </c>
      <c r="W30" s="23">
        <v>6.7</v>
      </c>
      <c r="X30" s="23" t="s">
        <v>117</v>
      </c>
      <c r="Y30" s="23" t="s">
        <v>166</v>
      </c>
    </row>
    <row r="31" spans="1:25" s="27" customFormat="1" ht="54" customHeight="1">
      <c r="A31" s="30" t="s">
        <v>26</v>
      </c>
      <c r="B31" s="24"/>
      <c r="C31" s="29">
        <f aca="true" t="shared" si="2" ref="C31:K31">SUM(C26:C30)</f>
        <v>7</v>
      </c>
      <c r="D31" s="29">
        <f t="shared" si="2"/>
        <v>75</v>
      </c>
      <c r="E31" s="29">
        <f t="shared" si="2"/>
        <v>177</v>
      </c>
      <c r="F31" s="29">
        <f t="shared" si="2"/>
        <v>21</v>
      </c>
      <c r="G31" s="29">
        <f t="shared" si="2"/>
        <v>60</v>
      </c>
      <c r="H31" s="29">
        <f t="shared" si="2"/>
        <v>96</v>
      </c>
      <c r="I31" s="29">
        <f t="shared" si="2"/>
        <v>0</v>
      </c>
      <c r="J31" s="29">
        <f t="shared" si="2"/>
        <v>3431.2000000000003</v>
      </c>
      <c r="K31" s="29">
        <f t="shared" si="2"/>
        <v>210.9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8"/>
      <c r="Y31" s="28"/>
    </row>
    <row r="32" spans="1:25" s="27" customFormat="1" ht="57.75" customHeight="1">
      <c r="A32" s="30" t="s">
        <v>28</v>
      </c>
      <c r="B32" s="24"/>
      <c r="C32" s="29">
        <f aca="true" t="shared" si="3" ref="C32:K32">C31+C24+C18</f>
        <v>16</v>
      </c>
      <c r="D32" s="29">
        <f t="shared" si="3"/>
        <v>421</v>
      </c>
      <c r="E32" s="29">
        <f t="shared" si="3"/>
        <v>896</v>
      </c>
      <c r="F32" s="29">
        <f t="shared" si="3"/>
        <v>157</v>
      </c>
      <c r="G32" s="29">
        <f t="shared" si="3"/>
        <v>341</v>
      </c>
      <c r="H32" s="29">
        <f t="shared" si="3"/>
        <v>398</v>
      </c>
      <c r="I32" s="29">
        <f t="shared" si="3"/>
        <v>0</v>
      </c>
      <c r="J32" s="29">
        <f t="shared" si="3"/>
        <v>19528.440000000002</v>
      </c>
      <c r="K32" s="29">
        <f t="shared" si="3"/>
        <v>1240.6000000000001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8"/>
      <c r="Y32" s="28"/>
    </row>
    <row r="33" spans="1:25" s="27" customFormat="1" ht="18.75">
      <c r="A33" s="69" t="s">
        <v>30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28"/>
    </row>
    <row r="34" spans="1:25" s="27" customFormat="1" ht="18.75">
      <c r="A34" s="69" t="s">
        <v>27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28"/>
    </row>
    <row r="35" spans="1:25" s="31" customFormat="1" ht="76.5">
      <c r="A35" s="26">
        <v>15</v>
      </c>
      <c r="B35" s="23" t="s">
        <v>174</v>
      </c>
      <c r="C35" s="23">
        <v>1</v>
      </c>
      <c r="D35" s="23">
        <v>60</v>
      </c>
      <c r="E35" s="23">
        <v>35</v>
      </c>
      <c r="F35" s="23">
        <v>5</v>
      </c>
      <c r="G35" s="23">
        <v>19</v>
      </c>
      <c r="H35" s="23">
        <v>11</v>
      </c>
      <c r="I35" s="23">
        <v>0</v>
      </c>
      <c r="J35" s="23">
        <v>3197.5</v>
      </c>
      <c r="K35" s="23">
        <v>501.5</v>
      </c>
      <c r="L35" s="23" t="s">
        <v>127</v>
      </c>
      <c r="M35" s="23">
        <v>0.0128</v>
      </c>
      <c r="N35" s="23" t="s">
        <v>120</v>
      </c>
      <c r="O35" s="23">
        <v>3</v>
      </c>
      <c r="P35" s="23">
        <v>6.7</v>
      </c>
      <c r="Q35" s="50" t="s">
        <v>119</v>
      </c>
      <c r="R35" s="23">
        <v>6.7</v>
      </c>
      <c r="S35" s="23">
        <v>0</v>
      </c>
      <c r="T35" s="23">
        <v>0</v>
      </c>
      <c r="U35" s="23" t="s">
        <v>173</v>
      </c>
      <c r="V35" s="23">
        <v>10.45</v>
      </c>
      <c r="W35" s="23">
        <v>6.7</v>
      </c>
      <c r="X35" s="23" t="s">
        <v>172</v>
      </c>
      <c r="Y35" s="23" t="s">
        <v>171</v>
      </c>
    </row>
    <row r="36" spans="1:25" s="31" customFormat="1" ht="55.5" customHeight="1">
      <c r="A36" s="30" t="s">
        <v>29</v>
      </c>
      <c r="B36" s="24"/>
      <c r="C36" s="49">
        <f aca="true" t="shared" si="4" ref="C36:K36">SUM(C35)</f>
        <v>1</v>
      </c>
      <c r="D36" s="49">
        <f t="shared" si="4"/>
        <v>60</v>
      </c>
      <c r="E36" s="49">
        <f t="shared" si="4"/>
        <v>35</v>
      </c>
      <c r="F36" s="49">
        <f t="shared" si="4"/>
        <v>5</v>
      </c>
      <c r="G36" s="49">
        <f t="shared" si="4"/>
        <v>19</v>
      </c>
      <c r="H36" s="49">
        <f t="shared" si="4"/>
        <v>11</v>
      </c>
      <c r="I36" s="49">
        <f t="shared" si="4"/>
        <v>0</v>
      </c>
      <c r="J36" s="49">
        <f t="shared" si="4"/>
        <v>3197.5</v>
      </c>
      <c r="K36" s="49">
        <f t="shared" si="4"/>
        <v>501.5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2"/>
      <c r="Y36" s="32"/>
    </row>
    <row r="37" spans="1:25" ht="56.25" customHeight="1">
      <c r="A37" s="21" t="s">
        <v>8</v>
      </c>
      <c r="B37" s="19"/>
      <c r="C37" s="20">
        <f aca="true" t="shared" si="5" ref="C37:K37">C36+C32</f>
        <v>17</v>
      </c>
      <c r="D37" s="20">
        <f t="shared" si="5"/>
        <v>481</v>
      </c>
      <c r="E37" s="29">
        <f t="shared" si="5"/>
        <v>931</v>
      </c>
      <c r="F37" s="20">
        <f t="shared" si="5"/>
        <v>162</v>
      </c>
      <c r="G37" s="20">
        <f t="shared" si="5"/>
        <v>360</v>
      </c>
      <c r="H37" s="20">
        <f t="shared" si="5"/>
        <v>409</v>
      </c>
      <c r="I37" s="20">
        <f t="shared" si="5"/>
        <v>0</v>
      </c>
      <c r="J37" s="29">
        <f t="shared" si="5"/>
        <v>22725.940000000002</v>
      </c>
      <c r="K37" s="20">
        <f t="shared" si="5"/>
        <v>1742.1000000000001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8"/>
      <c r="Y37" s="18"/>
    </row>
    <row r="38" spans="1:25" s="40" customFormat="1" ht="20.25" customHeight="1">
      <c r="A38" s="72" t="s">
        <v>11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s="40" customFormat="1" ht="18.75" customHeight="1">
      <c r="A39" s="75" t="s">
        <v>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</row>
    <row r="40" spans="1:27" s="31" customFormat="1" ht="51">
      <c r="A40" s="26">
        <v>16</v>
      </c>
      <c r="B40" s="26" t="s">
        <v>170</v>
      </c>
      <c r="C40" s="26">
        <v>4</v>
      </c>
      <c r="D40" s="26">
        <v>64</v>
      </c>
      <c r="E40" s="26">
        <v>146</v>
      </c>
      <c r="F40" s="26">
        <v>30</v>
      </c>
      <c r="G40" s="26">
        <v>51</v>
      </c>
      <c r="H40" s="26">
        <v>65</v>
      </c>
      <c r="I40" s="26">
        <v>0</v>
      </c>
      <c r="J40" s="26">
        <v>2936.2</v>
      </c>
      <c r="K40" s="26">
        <v>207.9</v>
      </c>
      <c r="L40" s="23" t="s">
        <v>121</v>
      </c>
      <c r="M40" s="23">
        <v>10.13</v>
      </c>
      <c r="N40" s="23" t="s">
        <v>120</v>
      </c>
      <c r="O40" s="23">
        <v>1</v>
      </c>
      <c r="P40" s="23">
        <v>2.2</v>
      </c>
      <c r="Q40" s="24" t="s">
        <v>119</v>
      </c>
      <c r="R40" s="23">
        <v>3.9</v>
      </c>
      <c r="S40" s="23" t="s">
        <v>167</v>
      </c>
      <c r="T40" s="23">
        <v>1.7</v>
      </c>
      <c r="U40" s="23" t="s">
        <v>118</v>
      </c>
      <c r="V40" s="23">
        <v>32.58</v>
      </c>
      <c r="W40" s="23">
        <v>6.7</v>
      </c>
      <c r="X40" s="23" t="s">
        <v>117</v>
      </c>
      <c r="Y40" s="23" t="s">
        <v>166</v>
      </c>
      <c r="AA40" s="31" t="s">
        <v>169</v>
      </c>
    </row>
    <row r="41" spans="1:25" s="31" customFormat="1" ht="51">
      <c r="A41" s="26">
        <v>17</v>
      </c>
      <c r="B41" s="26" t="s">
        <v>168</v>
      </c>
      <c r="C41" s="26">
        <v>1</v>
      </c>
      <c r="D41" s="26">
        <v>24</v>
      </c>
      <c r="E41" s="26">
        <v>41</v>
      </c>
      <c r="F41" s="26">
        <v>41</v>
      </c>
      <c r="G41" s="26">
        <v>0</v>
      </c>
      <c r="H41" s="26">
        <v>0</v>
      </c>
      <c r="I41" s="26">
        <v>0</v>
      </c>
      <c r="J41" s="26">
        <f>762.4-25.8</f>
        <v>736.6</v>
      </c>
      <c r="K41" s="26">
        <v>157.5</v>
      </c>
      <c r="L41" s="23" t="s">
        <v>121</v>
      </c>
      <c r="M41" s="23">
        <v>10.13</v>
      </c>
      <c r="N41" s="23" t="s">
        <v>120</v>
      </c>
      <c r="O41" s="23">
        <v>1</v>
      </c>
      <c r="P41" s="23">
        <v>3</v>
      </c>
      <c r="Q41" s="24" t="s">
        <v>119</v>
      </c>
      <c r="R41" s="23">
        <v>4.7</v>
      </c>
      <c r="S41" s="23" t="s">
        <v>167</v>
      </c>
      <c r="T41" s="23">
        <v>1.7</v>
      </c>
      <c r="U41" s="23" t="s">
        <v>141</v>
      </c>
      <c r="V41" s="23">
        <v>32.58</v>
      </c>
      <c r="W41" s="23">
        <v>6.7</v>
      </c>
      <c r="X41" s="23" t="s">
        <v>117</v>
      </c>
      <c r="Y41" s="23" t="s">
        <v>166</v>
      </c>
    </row>
    <row r="42" spans="1:27" s="31" customFormat="1" ht="86.25" customHeight="1">
      <c r="A42" s="26">
        <v>18</v>
      </c>
      <c r="B42" s="23" t="s">
        <v>196</v>
      </c>
      <c r="C42" s="23">
        <v>2</v>
      </c>
      <c r="D42" s="23">
        <v>23</v>
      </c>
      <c r="E42" s="23">
        <v>57</v>
      </c>
      <c r="F42" s="23">
        <v>6</v>
      </c>
      <c r="G42" s="23">
        <v>45</v>
      </c>
      <c r="H42" s="23">
        <v>6</v>
      </c>
      <c r="I42" s="23">
        <v>0</v>
      </c>
      <c r="J42" s="23">
        <v>1083.3</v>
      </c>
      <c r="K42" s="23">
        <v>100.4</v>
      </c>
      <c r="L42" s="23" t="s">
        <v>121</v>
      </c>
      <c r="M42" s="23">
        <v>0.0314</v>
      </c>
      <c r="N42" s="23" t="s">
        <v>186</v>
      </c>
      <c r="O42" s="23">
        <v>1</v>
      </c>
      <c r="P42" s="23">
        <v>2.2</v>
      </c>
      <c r="Q42" s="23" t="s">
        <v>119</v>
      </c>
      <c r="R42" s="23">
        <v>3.9</v>
      </c>
      <c r="S42" s="23"/>
      <c r="T42" s="23">
        <v>1.7</v>
      </c>
      <c r="U42" s="23" t="s">
        <v>118</v>
      </c>
      <c r="V42" s="23">
        <v>6.94</v>
      </c>
      <c r="W42" s="23">
        <v>6.7</v>
      </c>
      <c r="X42" s="23" t="s">
        <v>184</v>
      </c>
      <c r="Y42" s="23" t="s">
        <v>183</v>
      </c>
      <c r="AA42" s="48" t="s">
        <v>123</v>
      </c>
    </row>
    <row r="43" spans="1:25" s="44" customFormat="1" ht="57" customHeight="1">
      <c r="A43" s="47" t="s">
        <v>9</v>
      </c>
      <c r="B43" s="46"/>
      <c r="C43" s="46">
        <f aca="true" t="shared" si="6" ref="C43:K43">SUM(C40:C42)</f>
        <v>7</v>
      </c>
      <c r="D43" s="46">
        <f t="shared" si="6"/>
        <v>111</v>
      </c>
      <c r="E43" s="46">
        <f t="shared" si="6"/>
        <v>244</v>
      </c>
      <c r="F43" s="46">
        <f t="shared" si="6"/>
        <v>77</v>
      </c>
      <c r="G43" s="46">
        <f t="shared" si="6"/>
        <v>96</v>
      </c>
      <c r="H43" s="46">
        <f t="shared" si="6"/>
        <v>71</v>
      </c>
      <c r="I43" s="46">
        <f t="shared" si="6"/>
        <v>0</v>
      </c>
      <c r="J43" s="46">
        <f t="shared" si="6"/>
        <v>4756.099999999999</v>
      </c>
      <c r="K43" s="46">
        <f t="shared" si="6"/>
        <v>465.79999999999995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5"/>
    </row>
    <row r="44" spans="1:25" s="40" customFormat="1" ht="56.25" customHeight="1">
      <c r="A44" s="43" t="s">
        <v>73</v>
      </c>
      <c r="B44" s="42"/>
      <c r="C44" s="42">
        <f aca="true" t="shared" si="7" ref="C44:K44">C43+C37</f>
        <v>24</v>
      </c>
      <c r="D44" s="42">
        <f t="shared" si="7"/>
        <v>592</v>
      </c>
      <c r="E44" s="42">
        <f t="shared" si="7"/>
        <v>1175</v>
      </c>
      <c r="F44" s="42">
        <f t="shared" si="7"/>
        <v>239</v>
      </c>
      <c r="G44" s="42">
        <f t="shared" si="7"/>
        <v>456</v>
      </c>
      <c r="H44" s="42">
        <f t="shared" si="7"/>
        <v>480</v>
      </c>
      <c r="I44" s="42">
        <f t="shared" si="7"/>
        <v>0</v>
      </c>
      <c r="J44" s="42">
        <f t="shared" si="7"/>
        <v>27482.04</v>
      </c>
      <c r="K44" s="42">
        <f t="shared" si="7"/>
        <v>2207.9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1"/>
    </row>
    <row r="45" spans="1:25" ht="42" customHeight="1">
      <c r="A45" s="60" t="s">
        <v>57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18"/>
    </row>
    <row r="46" spans="1:25" ht="18.75">
      <c r="A46" s="63" t="s">
        <v>31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18"/>
    </row>
    <row r="47" spans="1:25" ht="18.75">
      <c r="A47" s="66" t="s">
        <v>59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8"/>
      <c r="Y47" s="18"/>
    </row>
    <row r="48" spans="1:25" ht="18.75">
      <c r="A48" s="66" t="s">
        <v>58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18"/>
    </row>
    <row r="49" spans="1:25" s="38" customFormat="1" ht="38.25">
      <c r="A49" s="36">
        <v>19</v>
      </c>
      <c r="B49" s="37" t="s">
        <v>164</v>
      </c>
      <c r="C49" s="36">
        <v>1</v>
      </c>
      <c r="D49" s="36">
        <v>2</v>
      </c>
      <c r="E49" s="26">
        <v>6</v>
      </c>
      <c r="F49" s="36"/>
      <c r="G49" s="36">
        <v>6</v>
      </c>
      <c r="H49" s="36"/>
      <c r="I49" s="36"/>
      <c r="J49" s="26">
        <v>68</v>
      </c>
      <c r="K49" s="36"/>
      <c r="L49" s="23" t="s">
        <v>127</v>
      </c>
      <c r="M49" s="37">
        <v>0.0314</v>
      </c>
      <c r="N49" s="37" t="s">
        <v>120</v>
      </c>
      <c r="O49" s="37">
        <v>5</v>
      </c>
      <c r="P49" s="37">
        <v>2.3</v>
      </c>
      <c r="Q49" s="37" t="s">
        <v>119</v>
      </c>
      <c r="R49" s="37">
        <v>2.3</v>
      </c>
      <c r="S49" s="19">
        <v>0</v>
      </c>
      <c r="T49" s="19">
        <v>0</v>
      </c>
      <c r="U49" s="37" t="s">
        <v>144</v>
      </c>
      <c r="V49" s="37">
        <v>10.45</v>
      </c>
      <c r="W49" s="19"/>
      <c r="X49" s="39"/>
      <c r="Y49" s="39"/>
    </row>
    <row r="50" spans="1:25" ht="38.25">
      <c r="A50" s="36">
        <v>20</v>
      </c>
      <c r="B50" s="37" t="s">
        <v>164</v>
      </c>
      <c r="C50" s="37">
        <v>1</v>
      </c>
      <c r="D50" s="36">
        <v>2</v>
      </c>
      <c r="E50" s="26">
        <v>7</v>
      </c>
      <c r="F50" s="37"/>
      <c r="G50" s="36">
        <v>7</v>
      </c>
      <c r="H50" s="36"/>
      <c r="I50" s="37"/>
      <c r="J50" s="23">
        <v>67.5</v>
      </c>
      <c r="K50" s="37"/>
      <c r="L50" s="23" t="s">
        <v>127</v>
      </c>
      <c r="M50" s="37">
        <v>0.0314</v>
      </c>
      <c r="N50" s="23" t="s">
        <v>165</v>
      </c>
      <c r="O50" s="23">
        <v>10</v>
      </c>
      <c r="P50" s="23">
        <v>1.2</v>
      </c>
      <c r="Q50" s="23" t="s">
        <v>119</v>
      </c>
      <c r="R50" s="24"/>
      <c r="S50" s="19"/>
      <c r="T50" s="19"/>
      <c r="U50" s="37" t="s">
        <v>144</v>
      </c>
      <c r="V50" s="37">
        <v>10.45</v>
      </c>
      <c r="W50" s="19"/>
      <c r="X50" s="18"/>
      <c r="Y50" s="18"/>
    </row>
    <row r="51" spans="1:25" ht="38.25">
      <c r="A51" s="36">
        <v>21</v>
      </c>
      <c r="B51" s="37" t="s">
        <v>164</v>
      </c>
      <c r="C51" s="37">
        <v>12</v>
      </c>
      <c r="D51" s="37">
        <v>24</v>
      </c>
      <c r="E51" s="23">
        <v>53</v>
      </c>
      <c r="F51" s="37"/>
      <c r="G51" s="37">
        <v>53</v>
      </c>
      <c r="H51" s="37"/>
      <c r="I51" s="37"/>
      <c r="J51" s="23">
        <v>917.8</v>
      </c>
      <c r="K51" s="37"/>
      <c r="L51" s="23" t="s">
        <v>127</v>
      </c>
      <c r="M51" s="37">
        <v>0.0314</v>
      </c>
      <c r="N51" s="37" t="s">
        <v>120</v>
      </c>
      <c r="O51" s="37">
        <v>5</v>
      </c>
      <c r="P51" s="37">
        <v>2.3</v>
      </c>
      <c r="Q51" s="37" t="s">
        <v>119</v>
      </c>
      <c r="R51" s="37">
        <v>2.3</v>
      </c>
      <c r="S51" s="19">
        <v>0</v>
      </c>
      <c r="T51" s="19">
        <v>0</v>
      </c>
      <c r="U51" s="37" t="s">
        <v>126</v>
      </c>
      <c r="V51" s="37">
        <v>10.45</v>
      </c>
      <c r="W51" s="19"/>
      <c r="X51" s="18"/>
      <c r="Y51" s="18"/>
    </row>
    <row r="52" spans="1:25" ht="38.25">
      <c r="A52" s="36">
        <v>22</v>
      </c>
      <c r="B52" s="36" t="s">
        <v>163</v>
      </c>
      <c r="C52" s="36">
        <v>1</v>
      </c>
      <c r="D52" s="36">
        <v>3</v>
      </c>
      <c r="E52" s="26">
        <v>6</v>
      </c>
      <c r="F52" s="36"/>
      <c r="G52" s="36">
        <v>6</v>
      </c>
      <c r="H52" s="36"/>
      <c r="I52" s="36"/>
      <c r="J52" s="26">
        <v>128</v>
      </c>
      <c r="K52" s="36"/>
      <c r="L52" s="23" t="s">
        <v>127</v>
      </c>
      <c r="M52" s="37">
        <v>0.0314</v>
      </c>
      <c r="N52" s="37" t="s">
        <v>120</v>
      </c>
      <c r="O52" s="37">
        <v>3</v>
      </c>
      <c r="P52" s="37">
        <v>6.7</v>
      </c>
      <c r="Q52" s="37" t="s">
        <v>119</v>
      </c>
      <c r="R52" s="37">
        <v>6.7</v>
      </c>
      <c r="S52" s="37">
        <v>0</v>
      </c>
      <c r="T52" s="37">
        <v>0</v>
      </c>
      <c r="U52" s="37" t="s">
        <v>144</v>
      </c>
      <c r="V52" s="37">
        <v>10.45</v>
      </c>
      <c r="W52" s="19"/>
      <c r="X52" s="18"/>
      <c r="Y52" s="18"/>
    </row>
    <row r="53" spans="1:25" ht="38.25">
      <c r="A53" s="36">
        <v>23</v>
      </c>
      <c r="B53" s="36" t="s">
        <v>162</v>
      </c>
      <c r="C53" s="36">
        <v>1</v>
      </c>
      <c r="D53" s="36">
        <v>6</v>
      </c>
      <c r="E53" s="26">
        <v>9</v>
      </c>
      <c r="F53" s="36"/>
      <c r="G53" s="36">
        <v>9</v>
      </c>
      <c r="H53" s="36"/>
      <c r="I53" s="36"/>
      <c r="J53" s="26">
        <v>212.1</v>
      </c>
      <c r="K53" s="36"/>
      <c r="L53" s="23" t="s">
        <v>127</v>
      </c>
      <c r="M53" s="37">
        <v>0.0314</v>
      </c>
      <c r="N53" s="37" t="s">
        <v>120</v>
      </c>
      <c r="O53" s="37">
        <v>3</v>
      </c>
      <c r="P53" s="37">
        <v>6.7</v>
      </c>
      <c r="Q53" s="37" t="s">
        <v>119</v>
      </c>
      <c r="R53" s="37">
        <v>6.7</v>
      </c>
      <c r="S53" s="37">
        <v>0</v>
      </c>
      <c r="T53" s="37">
        <v>0</v>
      </c>
      <c r="U53" s="37" t="s">
        <v>144</v>
      </c>
      <c r="V53" s="37">
        <v>10.45</v>
      </c>
      <c r="W53" s="19"/>
      <c r="X53" s="18"/>
      <c r="Y53" s="18"/>
    </row>
    <row r="54" spans="1:25" ht="38.25">
      <c r="A54" s="36">
        <v>24</v>
      </c>
      <c r="B54" s="36" t="s">
        <v>153</v>
      </c>
      <c r="C54" s="36">
        <v>1</v>
      </c>
      <c r="D54" s="36">
        <v>4</v>
      </c>
      <c r="E54" s="26">
        <v>14</v>
      </c>
      <c r="F54" s="36"/>
      <c r="G54" s="36">
        <v>14</v>
      </c>
      <c r="H54" s="36"/>
      <c r="I54" s="36"/>
      <c r="J54" s="26">
        <v>175.8</v>
      </c>
      <c r="K54" s="36"/>
      <c r="L54" s="23" t="s">
        <v>127</v>
      </c>
      <c r="M54" s="37">
        <v>0.0314</v>
      </c>
      <c r="N54" s="37" t="s">
        <v>120</v>
      </c>
      <c r="O54" s="37">
        <v>3</v>
      </c>
      <c r="P54" s="37">
        <v>6.7</v>
      </c>
      <c r="Q54" s="37" t="s">
        <v>119</v>
      </c>
      <c r="R54" s="37">
        <v>6.7</v>
      </c>
      <c r="S54" s="37">
        <v>0</v>
      </c>
      <c r="T54" s="37">
        <v>0</v>
      </c>
      <c r="U54" s="37" t="s">
        <v>144</v>
      </c>
      <c r="V54" s="37">
        <v>10.45</v>
      </c>
      <c r="W54" s="19"/>
      <c r="X54" s="18"/>
      <c r="Y54" s="18"/>
    </row>
    <row r="55" spans="1:25" s="27" customFormat="1" ht="38.25">
      <c r="A55" s="36">
        <v>25</v>
      </c>
      <c r="B55" s="26" t="s">
        <v>161</v>
      </c>
      <c r="C55" s="26">
        <v>3</v>
      </c>
      <c r="D55" s="26">
        <v>12</v>
      </c>
      <c r="E55" s="26">
        <v>29</v>
      </c>
      <c r="F55" s="26">
        <v>29</v>
      </c>
      <c r="G55" s="26"/>
      <c r="H55" s="26"/>
      <c r="I55" s="26"/>
      <c r="J55" s="26">
        <v>118.45</v>
      </c>
      <c r="K55" s="26"/>
      <c r="L55" s="23" t="s">
        <v>127</v>
      </c>
      <c r="M55" s="23">
        <v>0.0314</v>
      </c>
      <c r="N55" s="23" t="s">
        <v>120</v>
      </c>
      <c r="O55" s="23">
        <v>5</v>
      </c>
      <c r="P55" s="23">
        <v>2.3</v>
      </c>
      <c r="Q55" s="23" t="s">
        <v>119</v>
      </c>
      <c r="R55" s="23">
        <v>2.3</v>
      </c>
      <c r="S55" s="24">
        <v>0</v>
      </c>
      <c r="T55" s="24">
        <v>0</v>
      </c>
      <c r="U55" s="23" t="s">
        <v>144</v>
      </c>
      <c r="V55" s="23">
        <v>10.45</v>
      </c>
      <c r="W55" s="24"/>
      <c r="X55" s="32"/>
      <c r="Y55" s="32"/>
    </row>
    <row r="56" spans="1:25" s="31" customFormat="1" ht="38.25">
      <c r="A56" s="36">
        <v>26</v>
      </c>
      <c r="B56" s="26" t="s">
        <v>153</v>
      </c>
      <c r="C56" s="26">
        <v>1</v>
      </c>
      <c r="D56" s="26">
        <v>4</v>
      </c>
      <c r="E56" s="26">
        <v>10</v>
      </c>
      <c r="F56" s="26"/>
      <c r="G56" s="26">
        <v>10</v>
      </c>
      <c r="H56" s="26"/>
      <c r="I56" s="26"/>
      <c r="J56" s="26">
        <v>120</v>
      </c>
      <c r="K56" s="26"/>
      <c r="L56" s="23" t="s">
        <v>127</v>
      </c>
      <c r="M56" s="23">
        <v>0.0314</v>
      </c>
      <c r="N56" s="23" t="s">
        <v>120</v>
      </c>
      <c r="O56" s="23">
        <v>3</v>
      </c>
      <c r="P56" s="23">
        <v>6.7</v>
      </c>
      <c r="Q56" s="23" t="s">
        <v>119</v>
      </c>
      <c r="R56" s="23">
        <v>6.7</v>
      </c>
      <c r="S56" s="23">
        <v>0</v>
      </c>
      <c r="T56" s="23">
        <v>0</v>
      </c>
      <c r="U56" s="23" t="s">
        <v>126</v>
      </c>
      <c r="V56" s="23">
        <v>10.45</v>
      </c>
      <c r="W56" s="23"/>
      <c r="X56" s="23"/>
      <c r="Y56" s="23" t="s">
        <v>116</v>
      </c>
    </row>
    <row r="57" spans="1:25" s="27" customFormat="1" ht="38.25">
      <c r="A57" s="36">
        <v>27</v>
      </c>
      <c r="B57" s="26" t="s">
        <v>151</v>
      </c>
      <c r="C57" s="23">
        <v>6</v>
      </c>
      <c r="D57" s="23">
        <v>6</v>
      </c>
      <c r="E57" s="23">
        <v>13</v>
      </c>
      <c r="F57" s="23"/>
      <c r="G57" s="23">
        <v>13</v>
      </c>
      <c r="H57" s="23"/>
      <c r="I57" s="23"/>
      <c r="J57" s="23">
        <v>372.8</v>
      </c>
      <c r="K57" s="23"/>
      <c r="L57" s="23" t="s">
        <v>127</v>
      </c>
      <c r="M57" s="23">
        <v>0.0314</v>
      </c>
      <c r="N57" s="23" t="s">
        <v>120</v>
      </c>
      <c r="O57" s="23">
        <v>5</v>
      </c>
      <c r="P57" s="23">
        <v>2.3</v>
      </c>
      <c r="Q57" s="23" t="s">
        <v>119</v>
      </c>
      <c r="R57" s="23">
        <v>2.3</v>
      </c>
      <c r="S57" s="23">
        <v>0</v>
      </c>
      <c r="T57" s="23">
        <v>0</v>
      </c>
      <c r="U57" s="23" t="s">
        <v>126</v>
      </c>
      <c r="V57" s="23">
        <v>10.45</v>
      </c>
      <c r="W57" s="23"/>
      <c r="X57" s="23"/>
      <c r="Y57" s="32"/>
    </row>
    <row r="58" spans="1:25" s="31" customFormat="1" ht="53.25" customHeight="1">
      <c r="A58" s="30" t="s">
        <v>62</v>
      </c>
      <c r="B58" s="24"/>
      <c r="C58" s="29">
        <f aca="true" t="shared" si="8" ref="C58:K58">SUM(C49:C57)</f>
        <v>27</v>
      </c>
      <c r="D58" s="29">
        <f t="shared" si="8"/>
        <v>63</v>
      </c>
      <c r="E58" s="29">
        <f t="shared" si="8"/>
        <v>147</v>
      </c>
      <c r="F58" s="29">
        <f t="shared" si="8"/>
        <v>29</v>
      </c>
      <c r="G58" s="29">
        <f t="shared" si="8"/>
        <v>118</v>
      </c>
      <c r="H58" s="29">
        <f t="shared" si="8"/>
        <v>0</v>
      </c>
      <c r="I58" s="29">
        <f t="shared" si="8"/>
        <v>0</v>
      </c>
      <c r="J58" s="29">
        <f t="shared" si="8"/>
        <v>2180.45</v>
      </c>
      <c r="K58" s="29">
        <f t="shared" si="8"/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8"/>
      <c r="Y58" s="28"/>
    </row>
    <row r="59" spans="1:25" s="27" customFormat="1" ht="22.5" customHeight="1">
      <c r="A59" s="69" t="s">
        <v>60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  <c r="Y59" s="28"/>
    </row>
    <row r="60" spans="1:25" s="27" customFormat="1" ht="89.25">
      <c r="A60" s="26">
        <v>28</v>
      </c>
      <c r="B60" s="23" t="s">
        <v>160</v>
      </c>
      <c r="C60" s="23">
        <v>1</v>
      </c>
      <c r="D60" s="23">
        <v>5</v>
      </c>
      <c r="E60" s="23">
        <v>14</v>
      </c>
      <c r="F60" s="23">
        <v>14</v>
      </c>
      <c r="G60" s="23">
        <v>0</v>
      </c>
      <c r="H60" s="23">
        <v>0</v>
      </c>
      <c r="I60" s="23">
        <v>0</v>
      </c>
      <c r="J60" s="23">
        <v>162.5</v>
      </c>
      <c r="K60" s="23">
        <v>11.2</v>
      </c>
      <c r="L60" s="23" t="s">
        <v>159</v>
      </c>
      <c r="M60" s="23">
        <v>0.0314</v>
      </c>
      <c r="N60" s="23" t="s">
        <v>158</v>
      </c>
      <c r="O60" s="23">
        <v>1</v>
      </c>
      <c r="P60" s="23">
        <v>2.2</v>
      </c>
      <c r="Q60" s="23" t="s">
        <v>119</v>
      </c>
      <c r="R60" s="23">
        <v>3.9</v>
      </c>
      <c r="S60" s="23" t="s">
        <v>157</v>
      </c>
      <c r="T60" s="23">
        <v>1.7</v>
      </c>
      <c r="U60" s="23" t="s">
        <v>126</v>
      </c>
      <c r="V60" s="23">
        <v>6.94</v>
      </c>
      <c r="W60" s="23"/>
      <c r="X60" s="23"/>
      <c r="Y60" s="23" t="s">
        <v>116</v>
      </c>
    </row>
    <row r="61" spans="1:25" s="27" customFormat="1" ht="63.75">
      <c r="A61" s="26">
        <v>29</v>
      </c>
      <c r="B61" s="26" t="s">
        <v>156</v>
      </c>
      <c r="C61" s="26">
        <v>1</v>
      </c>
      <c r="D61" s="26">
        <v>12</v>
      </c>
      <c r="E61" s="26">
        <v>16</v>
      </c>
      <c r="F61" s="26">
        <v>4</v>
      </c>
      <c r="G61" s="26">
        <v>8</v>
      </c>
      <c r="H61" s="26">
        <v>4</v>
      </c>
      <c r="I61" s="26">
        <v>0</v>
      </c>
      <c r="J61" s="26">
        <v>462</v>
      </c>
      <c r="K61" s="26">
        <v>22.3</v>
      </c>
      <c r="L61" s="23" t="s">
        <v>121</v>
      </c>
      <c r="M61" s="23">
        <v>10.13</v>
      </c>
      <c r="N61" s="23" t="s">
        <v>155</v>
      </c>
      <c r="O61" s="23">
        <v>3</v>
      </c>
      <c r="P61" s="23">
        <v>6.7</v>
      </c>
      <c r="Q61" s="23" t="s">
        <v>119</v>
      </c>
      <c r="R61" s="23">
        <v>6.7</v>
      </c>
      <c r="S61" s="23">
        <v>0</v>
      </c>
      <c r="T61" s="23">
        <v>0</v>
      </c>
      <c r="U61" s="23" t="s">
        <v>118</v>
      </c>
      <c r="V61" s="23">
        <v>32.58</v>
      </c>
      <c r="W61" s="23"/>
      <c r="X61" s="23"/>
      <c r="Y61" s="23" t="s">
        <v>116</v>
      </c>
    </row>
    <row r="62" spans="1:25" s="27" customFormat="1" ht="55.5" customHeight="1">
      <c r="A62" s="30" t="s">
        <v>63</v>
      </c>
      <c r="B62" s="24"/>
      <c r="C62" s="29">
        <f aca="true" t="shared" si="9" ref="C62:K62">SUM(C60:C61)</f>
        <v>2</v>
      </c>
      <c r="D62" s="29">
        <f t="shared" si="9"/>
        <v>17</v>
      </c>
      <c r="E62" s="29">
        <f t="shared" si="9"/>
        <v>30</v>
      </c>
      <c r="F62" s="29">
        <f t="shared" si="9"/>
        <v>18</v>
      </c>
      <c r="G62" s="29">
        <f t="shared" si="9"/>
        <v>8</v>
      </c>
      <c r="H62" s="29">
        <f t="shared" si="9"/>
        <v>4</v>
      </c>
      <c r="I62" s="29">
        <f t="shared" si="9"/>
        <v>0</v>
      </c>
      <c r="J62" s="29">
        <f t="shared" si="9"/>
        <v>624.5</v>
      </c>
      <c r="K62" s="29">
        <f t="shared" si="9"/>
        <v>33.5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8"/>
      <c r="Y62" s="28"/>
    </row>
    <row r="63" spans="1:25" s="27" customFormat="1" ht="18.75" customHeight="1">
      <c r="A63" s="69" t="s">
        <v>61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1"/>
      <c r="Y63" s="28"/>
    </row>
    <row r="64" spans="1:25" s="27" customFormat="1" ht="38.25">
      <c r="A64" s="26">
        <v>30</v>
      </c>
      <c r="B64" s="26" t="s">
        <v>154</v>
      </c>
      <c r="C64" s="26">
        <v>1</v>
      </c>
      <c r="D64" s="26">
        <v>6</v>
      </c>
      <c r="E64" s="26">
        <v>8</v>
      </c>
      <c r="F64" s="26">
        <v>8</v>
      </c>
      <c r="G64" s="26">
        <v>0</v>
      </c>
      <c r="H64" s="26">
        <v>0</v>
      </c>
      <c r="I64" s="26">
        <v>0</v>
      </c>
      <c r="J64" s="26">
        <v>93.3</v>
      </c>
      <c r="K64" s="26">
        <v>0</v>
      </c>
      <c r="L64" s="23" t="s">
        <v>127</v>
      </c>
      <c r="M64" s="23">
        <v>0.0314</v>
      </c>
      <c r="N64" s="23" t="s">
        <v>120</v>
      </c>
      <c r="O64" s="24">
        <v>5</v>
      </c>
      <c r="P64" s="24">
        <v>2.3</v>
      </c>
      <c r="Q64" s="23" t="s">
        <v>119</v>
      </c>
      <c r="R64" s="24">
        <v>2.3</v>
      </c>
      <c r="S64" s="24">
        <v>0</v>
      </c>
      <c r="T64" s="24">
        <v>0</v>
      </c>
      <c r="U64" s="23" t="s">
        <v>144</v>
      </c>
      <c r="V64" s="23">
        <v>10.45</v>
      </c>
      <c r="W64" s="24"/>
      <c r="X64" s="28"/>
      <c r="Y64" s="28"/>
    </row>
    <row r="65" spans="1:25" s="27" customFormat="1" ht="38.25">
      <c r="A65" s="26">
        <v>31</v>
      </c>
      <c r="B65" s="26" t="s">
        <v>151</v>
      </c>
      <c r="C65" s="23">
        <v>5</v>
      </c>
      <c r="D65" s="23">
        <v>5</v>
      </c>
      <c r="E65" s="23">
        <v>9</v>
      </c>
      <c r="F65" s="23"/>
      <c r="G65" s="23">
        <v>9</v>
      </c>
      <c r="H65" s="23"/>
      <c r="I65" s="23"/>
      <c r="J65" s="23">
        <v>278.5</v>
      </c>
      <c r="K65" s="23"/>
      <c r="L65" s="23" t="s">
        <v>127</v>
      </c>
      <c r="M65" s="23">
        <v>0.0314</v>
      </c>
      <c r="N65" s="23" t="s">
        <v>120</v>
      </c>
      <c r="O65" s="24">
        <v>5</v>
      </c>
      <c r="P65" s="24">
        <v>2.3</v>
      </c>
      <c r="Q65" s="23" t="s">
        <v>119</v>
      </c>
      <c r="R65" s="24">
        <v>2.3</v>
      </c>
      <c r="S65" s="24">
        <v>0</v>
      </c>
      <c r="T65" s="24">
        <v>0</v>
      </c>
      <c r="U65" s="23" t="s">
        <v>126</v>
      </c>
      <c r="V65" s="23">
        <v>10.45</v>
      </c>
      <c r="W65" s="24"/>
      <c r="X65" s="32"/>
      <c r="Y65" s="32"/>
    </row>
    <row r="66" spans="1:25" s="31" customFormat="1" ht="55.5" customHeight="1">
      <c r="A66" s="30" t="s">
        <v>64</v>
      </c>
      <c r="B66" s="24"/>
      <c r="C66" s="29">
        <f aca="true" t="shared" si="10" ref="C66:K66">SUM(C64:C65)</f>
        <v>6</v>
      </c>
      <c r="D66" s="29">
        <f t="shared" si="10"/>
        <v>11</v>
      </c>
      <c r="E66" s="29">
        <f t="shared" si="10"/>
        <v>17</v>
      </c>
      <c r="F66" s="29">
        <f t="shared" si="10"/>
        <v>8</v>
      </c>
      <c r="G66" s="29">
        <f t="shared" si="10"/>
        <v>9</v>
      </c>
      <c r="H66" s="29">
        <f t="shared" si="10"/>
        <v>0</v>
      </c>
      <c r="I66" s="29">
        <f t="shared" si="10"/>
        <v>0</v>
      </c>
      <c r="J66" s="29">
        <f t="shared" si="10"/>
        <v>371.8</v>
      </c>
      <c r="K66" s="29">
        <f t="shared" si="10"/>
        <v>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8"/>
      <c r="Y66" s="28"/>
    </row>
    <row r="67" spans="1:25" s="27" customFormat="1" ht="58.5" customHeight="1">
      <c r="A67" s="30" t="s">
        <v>10</v>
      </c>
      <c r="B67" s="24"/>
      <c r="C67" s="29">
        <f aca="true" t="shared" si="11" ref="C67:K67">C66+C62+C58</f>
        <v>35</v>
      </c>
      <c r="D67" s="29">
        <f t="shared" si="11"/>
        <v>91</v>
      </c>
      <c r="E67" s="29">
        <f t="shared" si="11"/>
        <v>194</v>
      </c>
      <c r="F67" s="29">
        <f t="shared" si="11"/>
        <v>55</v>
      </c>
      <c r="G67" s="29">
        <f t="shared" si="11"/>
        <v>135</v>
      </c>
      <c r="H67" s="29">
        <f t="shared" si="11"/>
        <v>4</v>
      </c>
      <c r="I67" s="29">
        <f t="shared" si="11"/>
        <v>0</v>
      </c>
      <c r="J67" s="29">
        <f t="shared" si="11"/>
        <v>3176.75</v>
      </c>
      <c r="K67" s="29">
        <f t="shared" si="11"/>
        <v>33.5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35"/>
      <c r="Y67" s="35"/>
    </row>
    <row r="68" spans="1:25" s="34" customFormat="1" ht="20.25" customHeight="1">
      <c r="A68" s="63" t="s">
        <v>12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5"/>
      <c r="Y68" s="18"/>
    </row>
    <row r="69" spans="1:25" ht="18.75">
      <c r="A69" s="66" t="s">
        <v>13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8"/>
      <c r="Y69" s="18"/>
    </row>
    <row r="70" spans="1:25" ht="51">
      <c r="A70" s="26">
        <v>32</v>
      </c>
      <c r="B70" s="26" t="s">
        <v>153</v>
      </c>
      <c r="C70" s="26">
        <v>1</v>
      </c>
      <c r="D70" s="26">
        <v>4</v>
      </c>
      <c r="E70" s="26">
        <v>9</v>
      </c>
      <c r="F70" s="26"/>
      <c r="G70" s="26"/>
      <c r="H70" s="26">
        <v>9</v>
      </c>
      <c r="I70" s="26"/>
      <c r="J70" s="26">
        <v>145.4</v>
      </c>
      <c r="K70" s="26"/>
      <c r="L70" s="26" t="s">
        <v>147</v>
      </c>
      <c r="M70" s="26" t="s">
        <v>146</v>
      </c>
      <c r="N70" s="23" t="s">
        <v>120</v>
      </c>
      <c r="O70" s="26">
        <v>10</v>
      </c>
      <c r="P70" s="26">
        <v>1.2</v>
      </c>
      <c r="Q70" s="24"/>
      <c r="R70" s="24"/>
      <c r="S70" s="24"/>
      <c r="T70" s="24"/>
      <c r="U70" s="23" t="s">
        <v>144</v>
      </c>
      <c r="V70" s="23">
        <v>10.45</v>
      </c>
      <c r="W70" s="24"/>
      <c r="X70" s="28"/>
      <c r="Y70" s="28"/>
    </row>
    <row r="71" spans="1:25" s="27" customFormat="1" ht="51">
      <c r="A71" s="26">
        <v>33</v>
      </c>
      <c r="B71" s="26" t="s">
        <v>152</v>
      </c>
      <c r="C71" s="26">
        <v>1</v>
      </c>
      <c r="D71" s="26">
        <v>3</v>
      </c>
      <c r="E71" s="26">
        <v>6</v>
      </c>
      <c r="F71" s="26">
        <v>6</v>
      </c>
      <c r="G71" s="26"/>
      <c r="H71" s="26"/>
      <c r="I71" s="26"/>
      <c r="J71" s="26">
        <v>51.9</v>
      </c>
      <c r="K71" s="26"/>
      <c r="L71" s="26" t="s">
        <v>147</v>
      </c>
      <c r="M71" s="26" t="s">
        <v>146</v>
      </c>
      <c r="N71" s="23" t="s">
        <v>120</v>
      </c>
      <c r="O71" s="26">
        <v>10</v>
      </c>
      <c r="P71" s="26">
        <v>1.2</v>
      </c>
      <c r="Q71" s="24"/>
      <c r="R71" s="24"/>
      <c r="S71" s="24"/>
      <c r="T71" s="24"/>
      <c r="U71" s="23" t="s">
        <v>144</v>
      </c>
      <c r="V71" s="23">
        <v>10.45</v>
      </c>
      <c r="W71" s="24"/>
      <c r="X71" s="28"/>
      <c r="Y71" s="28"/>
    </row>
    <row r="72" spans="1:25" s="27" customFormat="1" ht="51">
      <c r="A72" s="26">
        <v>34</v>
      </c>
      <c r="B72" s="26" t="s">
        <v>151</v>
      </c>
      <c r="C72" s="26">
        <v>20</v>
      </c>
      <c r="D72" s="26">
        <v>20</v>
      </c>
      <c r="E72" s="26">
        <v>38</v>
      </c>
      <c r="F72" s="26">
        <v>4</v>
      </c>
      <c r="G72" s="26">
        <v>34</v>
      </c>
      <c r="H72" s="26"/>
      <c r="I72" s="26"/>
      <c r="J72" s="26">
        <v>1223.5</v>
      </c>
      <c r="K72" s="26"/>
      <c r="L72" s="26" t="s">
        <v>147</v>
      </c>
      <c r="M72" s="26" t="s">
        <v>146</v>
      </c>
      <c r="N72" s="23" t="s">
        <v>120</v>
      </c>
      <c r="O72" s="26">
        <v>10</v>
      </c>
      <c r="P72" s="26">
        <v>1.2</v>
      </c>
      <c r="Q72" s="24"/>
      <c r="R72" s="24"/>
      <c r="S72" s="24"/>
      <c r="T72" s="24"/>
      <c r="U72" s="23" t="s">
        <v>144</v>
      </c>
      <c r="V72" s="23">
        <v>10.45</v>
      </c>
      <c r="W72" s="24"/>
      <c r="X72" s="32"/>
      <c r="Y72" s="32"/>
    </row>
    <row r="73" spans="1:25" s="31" customFormat="1" ht="51">
      <c r="A73" s="26">
        <v>35</v>
      </c>
      <c r="B73" s="26" t="s">
        <v>150</v>
      </c>
      <c r="C73" s="26">
        <v>3</v>
      </c>
      <c r="D73" s="26">
        <v>3</v>
      </c>
      <c r="E73" s="26">
        <v>6</v>
      </c>
      <c r="F73" s="26"/>
      <c r="G73" s="26"/>
      <c r="H73" s="26">
        <v>6</v>
      </c>
      <c r="I73" s="26"/>
      <c r="J73" s="26">
        <v>392</v>
      </c>
      <c r="K73" s="26"/>
      <c r="L73" s="26" t="s">
        <v>147</v>
      </c>
      <c r="M73" s="26" t="s">
        <v>146</v>
      </c>
      <c r="N73" s="23" t="s">
        <v>142</v>
      </c>
      <c r="O73" s="23"/>
      <c r="P73" s="23"/>
      <c r="Q73" s="24"/>
      <c r="R73" s="24"/>
      <c r="S73" s="24"/>
      <c r="T73" s="24"/>
      <c r="U73" s="23" t="s">
        <v>144</v>
      </c>
      <c r="V73" s="23">
        <v>10.45</v>
      </c>
      <c r="W73" s="24"/>
      <c r="X73" s="32"/>
      <c r="Y73" s="32"/>
    </row>
    <row r="74" spans="1:25" s="31" customFormat="1" ht="51">
      <c r="A74" s="26">
        <v>36</v>
      </c>
      <c r="B74" s="26" t="s">
        <v>150</v>
      </c>
      <c r="C74" s="26">
        <v>1</v>
      </c>
      <c r="D74" s="26">
        <v>1</v>
      </c>
      <c r="E74" s="26">
        <v>2</v>
      </c>
      <c r="F74" s="26"/>
      <c r="G74" s="26"/>
      <c r="H74" s="26"/>
      <c r="I74" s="26">
        <v>2</v>
      </c>
      <c r="J74" s="26">
        <v>167.5</v>
      </c>
      <c r="K74" s="26"/>
      <c r="L74" s="26" t="s">
        <v>147</v>
      </c>
      <c r="M74" s="26" t="s">
        <v>146</v>
      </c>
      <c r="N74" s="23" t="s">
        <v>142</v>
      </c>
      <c r="O74" s="23"/>
      <c r="P74" s="23"/>
      <c r="Q74" s="24"/>
      <c r="R74" s="24"/>
      <c r="S74" s="24"/>
      <c r="T74" s="24"/>
      <c r="U74" s="23" t="s">
        <v>144</v>
      </c>
      <c r="V74" s="23">
        <v>10.45</v>
      </c>
      <c r="W74" s="24"/>
      <c r="X74" s="32"/>
      <c r="Y74" s="32"/>
    </row>
    <row r="75" spans="1:25" s="31" customFormat="1" ht="51">
      <c r="A75" s="26">
        <v>37</v>
      </c>
      <c r="B75" s="26" t="s">
        <v>149</v>
      </c>
      <c r="C75" s="26">
        <v>6</v>
      </c>
      <c r="D75" s="26">
        <v>6</v>
      </c>
      <c r="E75" s="26">
        <v>16</v>
      </c>
      <c r="F75" s="26"/>
      <c r="G75" s="26"/>
      <c r="H75" s="26">
        <v>16</v>
      </c>
      <c r="I75" s="26"/>
      <c r="J75" s="26">
        <v>1139.6</v>
      </c>
      <c r="K75" s="26"/>
      <c r="L75" s="26" t="s">
        <v>147</v>
      </c>
      <c r="M75" s="26" t="s">
        <v>146</v>
      </c>
      <c r="N75" s="23" t="s">
        <v>142</v>
      </c>
      <c r="O75" s="23"/>
      <c r="P75" s="23"/>
      <c r="Q75" s="24"/>
      <c r="R75" s="24"/>
      <c r="S75" s="24"/>
      <c r="T75" s="24"/>
      <c r="U75" s="23" t="s">
        <v>144</v>
      </c>
      <c r="V75" s="23">
        <v>10.45</v>
      </c>
      <c r="W75" s="24"/>
      <c r="X75" s="32"/>
      <c r="Y75" s="32"/>
    </row>
    <row r="76" spans="1:25" s="31" customFormat="1" ht="51">
      <c r="A76" s="26">
        <v>38</v>
      </c>
      <c r="B76" s="26" t="s">
        <v>148</v>
      </c>
      <c r="C76" s="26">
        <v>1</v>
      </c>
      <c r="D76" s="26">
        <v>4</v>
      </c>
      <c r="E76" s="26">
        <v>13</v>
      </c>
      <c r="F76" s="26">
        <v>10</v>
      </c>
      <c r="G76" s="26">
        <v>3</v>
      </c>
      <c r="H76" s="26"/>
      <c r="I76" s="26"/>
      <c r="J76" s="26">
        <v>93</v>
      </c>
      <c r="K76" s="26"/>
      <c r="L76" s="24" t="s">
        <v>147</v>
      </c>
      <c r="M76" s="23" t="s">
        <v>146</v>
      </c>
      <c r="N76" s="23" t="s">
        <v>145</v>
      </c>
      <c r="O76" s="23">
        <v>3</v>
      </c>
      <c r="P76" s="23">
        <v>6.7</v>
      </c>
      <c r="Q76" s="23" t="s">
        <v>119</v>
      </c>
      <c r="R76" s="23">
        <v>6.7</v>
      </c>
      <c r="S76" s="23">
        <v>0</v>
      </c>
      <c r="T76" s="23">
        <v>0</v>
      </c>
      <c r="U76" s="23" t="s">
        <v>144</v>
      </c>
      <c r="V76" s="23">
        <v>10.45</v>
      </c>
      <c r="W76" s="24"/>
      <c r="X76" s="28"/>
      <c r="Y76" s="28"/>
    </row>
    <row r="77" spans="1:25" s="27" customFormat="1" ht="54.75" customHeight="1">
      <c r="A77" s="30" t="s">
        <v>65</v>
      </c>
      <c r="B77" s="24"/>
      <c r="C77" s="29">
        <f aca="true" t="shared" si="12" ref="C77:K77">SUM(C70:C76)</f>
        <v>33</v>
      </c>
      <c r="D77" s="29">
        <f t="shared" si="12"/>
        <v>41</v>
      </c>
      <c r="E77" s="29">
        <f t="shared" si="12"/>
        <v>90</v>
      </c>
      <c r="F77" s="29">
        <f t="shared" si="12"/>
        <v>20</v>
      </c>
      <c r="G77" s="29">
        <f t="shared" si="12"/>
        <v>37</v>
      </c>
      <c r="H77" s="29">
        <f t="shared" si="12"/>
        <v>31</v>
      </c>
      <c r="I77" s="29">
        <f t="shared" si="12"/>
        <v>2</v>
      </c>
      <c r="J77" s="29">
        <f t="shared" si="12"/>
        <v>3212.8999999999996</v>
      </c>
      <c r="K77" s="29">
        <f t="shared" si="12"/>
        <v>0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8"/>
      <c r="Y77" s="28"/>
    </row>
    <row r="78" spans="1:25" s="27" customFormat="1" ht="18.75">
      <c r="A78" s="57" t="s">
        <v>14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9"/>
      <c r="Y78" s="28"/>
    </row>
    <row r="79" spans="1:27" s="31" customFormat="1" ht="92.25" customHeight="1">
      <c r="A79" s="26">
        <v>39</v>
      </c>
      <c r="B79" s="26" t="s">
        <v>143</v>
      </c>
      <c r="C79" s="26">
        <v>5</v>
      </c>
      <c r="D79" s="26">
        <v>5</v>
      </c>
      <c r="E79" s="26">
        <v>20</v>
      </c>
      <c r="F79" s="26"/>
      <c r="G79" s="26"/>
      <c r="H79" s="26"/>
      <c r="I79" s="26">
        <v>20</v>
      </c>
      <c r="J79" s="26">
        <v>968</v>
      </c>
      <c r="K79" s="26"/>
      <c r="L79" s="23" t="s">
        <v>121</v>
      </c>
      <c r="M79" s="23">
        <v>10.13</v>
      </c>
      <c r="N79" s="23" t="s">
        <v>142</v>
      </c>
      <c r="O79" s="24">
        <v>1</v>
      </c>
      <c r="P79" s="23">
        <v>3</v>
      </c>
      <c r="Q79" s="23" t="s">
        <v>119</v>
      </c>
      <c r="R79" s="23">
        <v>4.7</v>
      </c>
      <c r="S79" s="23"/>
      <c r="T79" s="23">
        <v>1.7</v>
      </c>
      <c r="U79" s="23" t="s">
        <v>141</v>
      </c>
      <c r="V79" s="23">
        <v>19.49</v>
      </c>
      <c r="W79" s="24"/>
      <c r="X79" s="32"/>
      <c r="Y79" s="32"/>
      <c r="AA79" s="31" t="s">
        <v>140</v>
      </c>
    </row>
    <row r="80" spans="1:25" s="27" customFormat="1" ht="51">
      <c r="A80" s="26">
        <v>40</v>
      </c>
      <c r="B80" s="26" t="s">
        <v>139</v>
      </c>
      <c r="C80" s="26">
        <v>4</v>
      </c>
      <c r="D80" s="26">
        <v>8</v>
      </c>
      <c r="E80" s="26">
        <v>19</v>
      </c>
      <c r="F80" s="26">
        <v>0</v>
      </c>
      <c r="G80" s="26">
        <v>0</v>
      </c>
      <c r="H80" s="26">
        <v>0</v>
      </c>
      <c r="I80" s="26">
        <v>19</v>
      </c>
      <c r="J80" s="26">
        <v>472</v>
      </c>
      <c r="K80" s="26">
        <v>0</v>
      </c>
      <c r="L80" s="23" t="s">
        <v>121</v>
      </c>
      <c r="M80" s="23">
        <v>10.13</v>
      </c>
      <c r="N80" s="23" t="s">
        <v>120</v>
      </c>
      <c r="O80" s="23">
        <v>3</v>
      </c>
      <c r="P80" s="23">
        <v>6.7</v>
      </c>
      <c r="Q80" s="23" t="s">
        <v>119</v>
      </c>
      <c r="R80" s="23">
        <v>6.7</v>
      </c>
      <c r="S80" s="23"/>
      <c r="T80" s="24"/>
      <c r="U80" s="23" t="s">
        <v>118</v>
      </c>
      <c r="V80" s="23">
        <v>32.58</v>
      </c>
      <c r="W80" s="24"/>
      <c r="X80" s="28"/>
      <c r="Y80" s="28"/>
    </row>
    <row r="81" spans="1:25" s="27" customFormat="1" ht="51">
      <c r="A81" s="26">
        <v>41</v>
      </c>
      <c r="B81" s="26" t="s">
        <v>139</v>
      </c>
      <c r="C81" s="26">
        <v>2</v>
      </c>
      <c r="D81" s="26">
        <v>4</v>
      </c>
      <c r="E81" s="26">
        <v>13</v>
      </c>
      <c r="F81" s="26">
        <v>0</v>
      </c>
      <c r="G81" s="26">
        <v>0</v>
      </c>
      <c r="H81" s="26">
        <v>0</v>
      </c>
      <c r="I81" s="26">
        <v>13</v>
      </c>
      <c r="J81" s="26">
        <v>447.9</v>
      </c>
      <c r="K81" s="26">
        <v>0</v>
      </c>
      <c r="L81" s="23" t="s">
        <v>121</v>
      </c>
      <c r="M81" s="23">
        <v>10.13</v>
      </c>
      <c r="N81" s="23" t="s">
        <v>120</v>
      </c>
      <c r="O81" s="23">
        <v>11</v>
      </c>
      <c r="P81" s="26">
        <v>1.2</v>
      </c>
      <c r="Q81" s="23" t="s">
        <v>119</v>
      </c>
      <c r="R81" s="26">
        <v>1.2</v>
      </c>
      <c r="S81" s="26"/>
      <c r="T81" s="26"/>
      <c r="U81" s="23" t="s">
        <v>118</v>
      </c>
      <c r="V81" s="23">
        <v>19.49</v>
      </c>
      <c r="W81" s="24"/>
      <c r="X81" s="28"/>
      <c r="Y81" s="28"/>
    </row>
    <row r="82" spans="1:25" s="27" customFormat="1" ht="51">
      <c r="A82" s="26">
        <v>42</v>
      </c>
      <c r="B82" s="26" t="s">
        <v>138</v>
      </c>
      <c r="C82" s="26">
        <v>1</v>
      </c>
      <c r="D82" s="26">
        <v>1</v>
      </c>
      <c r="E82" s="26">
        <v>3</v>
      </c>
      <c r="F82" s="26"/>
      <c r="G82" s="26">
        <v>3</v>
      </c>
      <c r="H82" s="26"/>
      <c r="I82" s="26"/>
      <c r="J82" s="26">
        <v>250</v>
      </c>
      <c r="K82" s="26"/>
      <c r="L82" s="23" t="s">
        <v>121</v>
      </c>
      <c r="M82" s="23">
        <v>10.13</v>
      </c>
      <c r="N82" s="23" t="s">
        <v>120</v>
      </c>
      <c r="O82" s="23">
        <v>11</v>
      </c>
      <c r="P82" s="23">
        <v>1.2</v>
      </c>
      <c r="Q82" s="23" t="s">
        <v>119</v>
      </c>
      <c r="R82" s="26">
        <v>1.2</v>
      </c>
      <c r="S82" s="26"/>
      <c r="T82" s="26"/>
      <c r="U82" s="23" t="s">
        <v>118</v>
      </c>
      <c r="V82" s="23">
        <v>19.49</v>
      </c>
      <c r="W82" s="24"/>
      <c r="X82" s="28"/>
      <c r="Y82" s="28"/>
    </row>
    <row r="83" spans="1:25" s="27" customFormat="1" ht="51">
      <c r="A83" s="26">
        <v>43</v>
      </c>
      <c r="B83" s="26" t="s">
        <v>134</v>
      </c>
      <c r="C83" s="26">
        <v>21</v>
      </c>
      <c r="D83" s="26">
        <v>21</v>
      </c>
      <c r="E83" s="26">
        <v>99</v>
      </c>
      <c r="F83" s="26"/>
      <c r="G83" s="26">
        <v>99</v>
      </c>
      <c r="H83" s="26"/>
      <c r="I83" s="26"/>
      <c r="J83" s="26">
        <v>4284.2</v>
      </c>
      <c r="K83" s="26"/>
      <c r="L83" s="23" t="s">
        <v>121</v>
      </c>
      <c r="M83" s="23">
        <v>10.13</v>
      </c>
      <c r="N83" s="23" t="s">
        <v>120</v>
      </c>
      <c r="O83" s="23">
        <v>5</v>
      </c>
      <c r="P83" s="26">
        <v>2.3</v>
      </c>
      <c r="Q83" s="23" t="s">
        <v>119</v>
      </c>
      <c r="R83" s="26">
        <v>2.3</v>
      </c>
      <c r="S83" s="26"/>
      <c r="T83" s="26"/>
      <c r="U83" s="23" t="s">
        <v>118</v>
      </c>
      <c r="V83" s="23">
        <v>19.49</v>
      </c>
      <c r="W83" s="24"/>
      <c r="X83" s="28"/>
      <c r="Y83" s="28"/>
    </row>
    <row r="84" spans="1:25" s="27" customFormat="1" ht="51">
      <c r="A84" s="26">
        <v>44</v>
      </c>
      <c r="B84" s="26" t="s">
        <v>137</v>
      </c>
      <c r="C84" s="26">
        <v>13</v>
      </c>
      <c r="D84" s="26">
        <v>13</v>
      </c>
      <c r="E84" s="26">
        <v>13</v>
      </c>
      <c r="F84" s="26"/>
      <c r="G84" s="26"/>
      <c r="H84" s="26"/>
      <c r="I84" s="26">
        <v>13</v>
      </c>
      <c r="J84" s="26">
        <v>6447</v>
      </c>
      <c r="K84" s="26"/>
      <c r="L84" s="23" t="s">
        <v>121</v>
      </c>
      <c r="M84" s="26">
        <v>10.13</v>
      </c>
      <c r="N84" s="23" t="s">
        <v>120</v>
      </c>
      <c r="O84" s="23">
        <v>11</v>
      </c>
      <c r="P84" s="23">
        <v>1.2</v>
      </c>
      <c r="Q84" s="23" t="s">
        <v>119</v>
      </c>
      <c r="R84" s="26">
        <v>1.2</v>
      </c>
      <c r="S84" s="26"/>
      <c r="T84" s="26"/>
      <c r="U84" s="23" t="s">
        <v>118</v>
      </c>
      <c r="V84" s="23">
        <v>19.49</v>
      </c>
      <c r="W84" s="24"/>
      <c r="X84" s="28"/>
      <c r="Y84" s="28"/>
    </row>
    <row r="85" spans="1:25" s="27" customFormat="1" ht="54.75" customHeight="1">
      <c r="A85" s="30" t="s">
        <v>136</v>
      </c>
      <c r="B85" s="24"/>
      <c r="C85" s="29">
        <f aca="true" t="shared" si="13" ref="C85:K85">SUM(C79:C84)</f>
        <v>46</v>
      </c>
      <c r="D85" s="29">
        <f t="shared" si="13"/>
        <v>52</v>
      </c>
      <c r="E85" s="29">
        <f t="shared" si="13"/>
        <v>167</v>
      </c>
      <c r="F85" s="29">
        <f t="shared" si="13"/>
        <v>0</v>
      </c>
      <c r="G85" s="29">
        <f t="shared" si="13"/>
        <v>102</v>
      </c>
      <c r="H85" s="29">
        <f t="shared" si="13"/>
        <v>0</v>
      </c>
      <c r="I85" s="29">
        <f t="shared" si="13"/>
        <v>65</v>
      </c>
      <c r="J85" s="29">
        <f t="shared" si="13"/>
        <v>12869.1</v>
      </c>
      <c r="K85" s="29">
        <f t="shared" si="13"/>
        <v>0</v>
      </c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8"/>
      <c r="Y85" s="28"/>
    </row>
    <row r="86" spans="1:25" s="27" customFormat="1" ht="18.75">
      <c r="A86" s="57" t="s">
        <v>15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9"/>
      <c r="Y86" s="28"/>
    </row>
    <row r="87" spans="1:25" s="31" customFormat="1" ht="38.25">
      <c r="A87" s="26">
        <v>45</v>
      </c>
      <c r="B87" s="26" t="s">
        <v>135</v>
      </c>
      <c r="C87" s="26">
        <v>3</v>
      </c>
      <c r="D87" s="26">
        <v>3</v>
      </c>
      <c r="E87" s="26">
        <v>8</v>
      </c>
      <c r="F87" s="26"/>
      <c r="G87" s="26"/>
      <c r="H87" s="26"/>
      <c r="I87" s="26">
        <v>8</v>
      </c>
      <c r="J87" s="26">
        <v>522.9</v>
      </c>
      <c r="K87" s="26"/>
      <c r="L87" s="26" t="s">
        <v>133</v>
      </c>
      <c r="M87" s="26" t="s">
        <v>132</v>
      </c>
      <c r="N87" s="23" t="s">
        <v>120</v>
      </c>
      <c r="O87" s="23">
        <v>11</v>
      </c>
      <c r="P87" s="23">
        <v>1.2</v>
      </c>
      <c r="Q87" s="23" t="s">
        <v>119</v>
      </c>
      <c r="R87" s="26">
        <v>1.2</v>
      </c>
      <c r="S87" s="24"/>
      <c r="T87" s="24"/>
      <c r="U87" s="26" t="s">
        <v>131</v>
      </c>
      <c r="V87" s="26"/>
      <c r="W87" s="33"/>
      <c r="X87" s="33"/>
      <c r="Y87" s="32"/>
    </row>
    <row r="88" spans="1:25" s="31" customFormat="1" ht="38.25">
      <c r="A88" s="26">
        <v>46</v>
      </c>
      <c r="B88" s="26" t="s">
        <v>134</v>
      </c>
      <c r="C88" s="26">
        <v>2</v>
      </c>
      <c r="D88" s="26">
        <v>2</v>
      </c>
      <c r="E88" s="26">
        <v>4</v>
      </c>
      <c r="F88" s="26"/>
      <c r="G88" s="26"/>
      <c r="H88" s="26">
        <v>4</v>
      </c>
      <c r="I88" s="26"/>
      <c r="J88" s="26">
        <v>180.8</v>
      </c>
      <c r="K88" s="26"/>
      <c r="L88" s="26" t="s">
        <v>133</v>
      </c>
      <c r="M88" s="26" t="s">
        <v>132</v>
      </c>
      <c r="N88" s="23" t="s">
        <v>120</v>
      </c>
      <c r="O88" s="23">
        <v>11</v>
      </c>
      <c r="P88" s="23">
        <v>1.2</v>
      </c>
      <c r="Q88" s="23" t="s">
        <v>119</v>
      </c>
      <c r="R88" s="26">
        <v>1.2</v>
      </c>
      <c r="S88" s="24"/>
      <c r="T88" s="24"/>
      <c r="U88" s="26" t="s">
        <v>131</v>
      </c>
      <c r="V88" s="26"/>
      <c r="W88" s="33"/>
      <c r="X88" s="33"/>
      <c r="Y88" s="32"/>
    </row>
    <row r="89" spans="1:25" s="31" customFormat="1" ht="38.25">
      <c r="A89" s="26">
        <v>47</v>
      </c>
      <c r="B89" s="26" t="s">
        <v>134</v>
      </c>
      <c r="C89" s="26">
        <v>3</v>
      </c>
      <c r="D89" s="26">
        <v>3</v>
      </c>
      <c r="E89" s="26">
        <v>3</v>
      </c>
      <c r="F89" s="26"/>
      <c r="G89" s="26"/>
      <c r="H89" s="26">
        <v>3</v>
      </c>
      <c r="I89" s="26"/>
      <c r="J89" s="26">
        <v>184.3</v>
      </c>
      <c r="K89" s="26"/>
      <c r="L89" s="26" t="s">
        <v>133</v>
      </c>
      <c r="M89" s="26" t="s">
        <v>132</v>
      </c>
      <c r="N89" s="23" t="s">
        <v>120</v>
      </c>
      <c r="O89" s="23">
        <v>11</v>
      </c>
      <c r="P89" s="23">
        <v>1.2</v>
      </c>
      <c r="Q89" s="23" t="s">
        <v>119</v>
      </c>
      <c r="R89" s="26">
        <v>1.2</v>
      </c>
      <c r="S89" s="24"/>
      <c r="T89" s="24"/>
      <c r="U89" s="26" t="s">
        <v>131</v>
      </c>
      <c r="V89" s="26"/>
      <c r="W89" s="33"/>
      <c r="X89" s="33"/>
      <c r="Y89" s="32"/>
    </row>
    <row r="90" spans="1:25" s="31" customFormat="1" ht="38.25">
      <c r="A90" s="26">
        <v>48</v>
      </c>
      <c r="B90" s="26" t="s">
        <v>134</v>
      </c>
      <c r="C90" s="26">
        <v>2</v>
      </c>
      <c r="D90" s="26">
        <v>2</v>
      </c>
      <c r="E90" s="26">
        <v>5</v>
      </c>
      <c r="F90" s="26"/>
      <c r="G90" s="26"/>
      <c r="H90" s="26"/>
      <c r="I90" s="26">
        <v>5</v>
      </c>
      <c r="J90" s="26">
        <v>155.2</v>
      </c>
      <c r="K90" s="26"/>
      <c r="L90" s="26" t="s">
        <v>133</v>
      </c>
      <c r="M90" s="26" t="s">
        <v>132</v>
      </c>
      <c r="N90" s="23" t="s">
        <v>120</v>
      </c>
      <c r="O90" s="26">
        <v>5</v>
      </c>
      <c r="P90" s="24">
        <v>2.3</v>
      </c>
      <c r="Q90" s="23" t="s">
        <v>119</v>
      </c>
      <c r="R90" s="24">
        <v>2.3</v>
      </c>
      <c r="S90" s="24"/>
      <c r="T90" s="24"/>
      <c r="U90" s="26" t="s">
        <v>131</v>
      </c>
      <c r="V90" s="26"/>
      <c r="W90" s="33"/>
      <c r="X90" s="33"/>
      <c r="Y90" s="32"/>
    </row>
    <row r="91" spans="1:25" s="27" customFormat="1" ht="55.5" customHeight="1">
      <c r="A91" s="30" t="s">
        <v>130</v>
      </c>
      <c r="B91" s="24"/>
      <c r="C91" s="29">
        <f aca="true" t="shared" si="14" ref="C91:K91">SUM(C87:C90)</f>
        <v>10</v>
      </c>
      <c r="D91" s="29">
        <f t="shared" si="14"/>
        <v>10</v>
      </c>
      <c r="E91" s="29">
        <f t="shared" si="14"/>
        <v>20</v>
      </c>
      <c r="F91" s="29">
        <f t="shared" si="14"/>
        <v>0</v>
      </c>
      <c r="G91" s="29">
        <f t="shared" si="14"/>
        <v>0</v>
      </c>
      <c r="H91" s="29">
        <f t="shared" si="14"/>
        <v>7</v>
      </c>
      <c r="I91" s="29">
        <f t="shared" si="14"/>
        <v>13</v>
      </c>
      <c r="J91" s="29">
        <f t="shared" si="14"/>
        <v>1043.2</v>
      </c>
      <c r="K91" s="29">
        <f t="shared" si="14"/>
        <v>0</v>
      </c>
      <c r="L91" s="24"/>
      <c r="M91" s="24"/>
      <c r="N91" s="23"/>
      <c r="O91" s="24"/>
      <c r="P91" s="24"/>
      <c r="Q91" s="24"/>
      <c r="R91" s="24"/>
      <c r="S91" s="24"/>
      <c r="T91" s="24"/>
      <c r="U91" s="24"/>
      <c r="V91" s="24"/>
      <c r="W91" s="24"/>
      <c r="X91" s="28"/>
      <c r="Y91" s="28"/>
    </row>
    <row r="92" spans="1:25" s="27" customFormat="1" ht="54" customHeight="1">
      <c r="A92" s="30" t="s">
        <v>16</v>
      </c>
      <c r="B92" s="24"/>
      <c r="C92" s="29">
        <f aca="true" t="shared" si="15" ref="C92:K92">C91+C85+C77</f>
        <v>89</v>
      </c>
      <c r="D92" s="29">
        <f t="shared" si="15"/>
        <v>103</v>
      </c>
      <c r="E92" s="29">
        <f t="shared" si="15"/>
        <v>277</v>
      </c>
      <c r="F92" s="29">
        <f t="shared" si="15"/>
        <v>20</v>
      </c>
      <c r="G92" s="29">
        <f t="shared" si="15"/>
        <v>139</v>
      </c>
      <c r="H92" s="29">
        <f t="shared" si="15"/>
        <v>38</v>
      </c>
      <c r="I92" s="29">
        <f t="shared" si="15"/>
        <v>80</v>
      </c>
      <c r="J92" s="29">
        <f t="shared" si="15"/>
        <v>17125.2</v>
      </c>
      <c r="K92" s="29">
        <f t="shared" si="15"/>
        <v>0</v>
      </c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8"/>
      <c r="Y92" s="28"/>
    </row>
    <row r="93" spans="1:25" ht="52.5" customHeight="1">
      <c r="A93" s="21" t="s">
        <v>74</v>
      </c>
      <c r="B93" s="19"/>
      <c r="C93" s="20">
        <f aca="true" t="shared" si="16" ref="C93:K93">C92+C67</f>
        <v>124</v>
      </c>
      <c r="D93" s="20">
        <f t="shared" si="16"/>
        <v>194</v>
      </c>
      <c r="E93" s="20">
        <f t="shared" si="16"/>
        <v>471</v>
      </c>
      <c r="F93" s="20">
        <f t="shared" si="16"/>
        <v>75</v>
      </c>
      <c r="G93" s="20">
        <f t="shared" si="16"/>
        <v>274</v>
      </c>
      <c r="H93" s="20">
        <f t="shared" si="16"/>
        <v>42</v>
      </c>
      <c r="I93" s="20">
        <f t="shared" si="16"/>
        <v>80</v>
      </c>
      <c r="J93" s="20">
        <f t="shared" si="16"/>
        <v>20301.95</v>
      </c>
      <c r="K93" s="20">
        <f t="shared" si="16"/>
        <v>33.5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8"/>
      <c r="Y93" s="18"/>
    </row>
    <row r="94" spans="1:25" ht="42.75" customHeight="1">
      <c r="A94" s="60" t="s">
        <v>56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</row>
    <row r="95" spans="1:25" ht="18" customHeight="1">
      <c r="A95" s="6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5"/>
    </row>
    <row r="96" spans="1:25" ht="18" customHeight="1">
      <c r="A96" s="66" t="s">
        <v>67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8"/>
    </row>
    <row r="97" spans="1:25" ht="18" customHeight="1">
      <c r="A97" s="66" t="s">
        <v>68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8"/>
    </row>
    <row r="98" spans="1:25" ht="94.5" customHeight="1">
      <c r="A98" s="26">
        <v>49</v>
      </c>
      <c r="B98" s="25" t="s">
        <v>129</v>
      </c>
      <c r="C98" s="24" t="s">
        <v>128</v>
      </c>
      <c r="D98" s="24">
        <v>1</v>
      </c>
      <c r="E98" s="24">
        <v>1</v>
      </c>
      <c r="F98" s="24"/>
      <c r="G98" s="24">
        <v>1</v>
      </c>
      <c r="H98" s="24"/>
      <c r="I98" s="24"/>
      <c r="J98" s="24">
        <v>43.9</v>
      </c>
      <c r="K98" s="24"/>
      <c r="L98" s="23" t="s">
        <v>127</v>
      </c>
      <c r="M98" s="24">
        <v>0.0269</v>
      </c>
      <c r="N98" s="23" t="s">
        <v>120</v>
      </c>
      <c r="O98" s="24">
        <v>3</v>
      </c>
      <c r="P98" s="24">
        <v>6.7</v>
      </c>
      <c r="Q98" s="23" t="s">
        <v>120</v>
      </c>
      <c r="R98" s="24">
        <v>6.7</v>
      </c>
      <c r="S98" s="24"/>
      <c r="T98" s="24"/>
      <c r="U98" s="23" t="s">
        <v>126</v>
      </c>
      <c r="V98" s="24">
        <v>10.45</v>
      </c>
      <c r="W98" s="24">
        <v>6.7</v>
      </c>
      <c r="X98" s="23" t="s">
        <v>125</v>
      </c>
      <c r="Y98" s="23" t="s">
        <v>124</v>
      </c>
    </row>
    <row r="99" spans="1:25" ht="54.75" customHeight="1">
      <c r="A99" s="21" t="s">
        <v>69</v>
      </c>
      <c r="B99" s="19"/>
      <c r="C99" s="19">
        <f aca="true" t="shared" si="17" ref="C99:K99">SUM(C98)</f>
        <v>0</v>
      </c>
      <c r="D99" s="19">
        <f t="shared" si="17"/>
        <v>1</v>
      </c>
      <c r="E99" s="19">
        <f t="shared" si="17"/>
        <v>1</v>
      </c>
      <c r="F99" s="19">
        <f t="shared" si="17"/>
        <v>0</v>
      </c>
      <c r="G99" s="19">
        <f t="shared" si="17"/>
        <v>1</v>
      </c>
      <c r="H99" s="19">
        <f t="shared" si="17"/>
        <v>0</v>
      </c>
      <c r="I99" s="19">
        <f t="shared" si="17"/>
        <v>0</v>
      </c>
      <c r="J99" s="19">
        <f t="shared" si="17"/>
        <v>43.9</v>
      </c>
      <c r="K99" s="19">
        <f t="shared" si="17"/>
        <v>0</v>
      </c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8"/>
    </row>
    <row r="100" spans="1:25" ht="18" customHeight="1">
      <c r="A100" s="66" t="s">
        <v>70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8"/>
    </row>
    <row r="101" spans="1:25" ht="76.5">
      <c r="A101" s="26">
        <v>50</v>
      </c>
      <c r="B101" s="25" t="s">
        <v>123</v>
      </c>
      <c r="C101" s="24" t="s">
        <v>122</v>
      </c>
      <c r="D101" s="24">
        <v>1</v>
      </c>
      <c r="E101" s="24">
        <v>1</v>
      </c>
      <c r="F101" s="24">
        <v>1</v>
      </c>
      <c r="G101" s="24"/>
      <c r="H101" s="24"/>
      <c r="I101" s="24"/>
      <c r="J101" s="24">
        <v>25.8</v>
      </c>
      <c r="K101" s="24"/>
      <c r="L101" s="23" t="s">
        <v>121</v>
      </c>
      <c r="M101" s="24">
        <v>10.13</v>
      </c>
      <c r="N101" s="23" t="s">
        <v>120</v>
      </c>
      <c r="O101" s="24">
        <v>3</v>
      </c>
      <c r="P101" s="24">
        <v>6.7</v>
      </c>
      <c r="Q101" s="23" t="s">
        <v>119</v>
      </c>
      <c r="R101" s="24">
        <v>6.7</v>
      </c>
      <c r="S101" s="23"/>
      <c r="T101" s="24">
        <v>1.7</v>
      </c>
      <c r="U101" s="23" t="s">
        <v>118</v>
      </c>
      <c r="V101" s="24">
        <v>32.58</v>
      </c>
      <c r="W101" s="23">
        <v>6.7</v>
      </c>
      <c r="X101" s="23" t="s">
        <v>117</v>
      </c>
      <c r="Y101" s="23" t="s">
        <v>116</v>
      </c>
    </row>
    <row r="102" spans="1:25" ht="61.5" customHeight="1">
      <c r="A102" s="21" t="s">
        <v>71</v>
      </c>
      <c r="B102" s="19"/>
      <c r="C102" s="19">
        <f aca="true" t="shared" si="18" ref="C102:K102">SUM(C101:C101)</f>
        <v>0</v>
      </c>
      <c r="D102" s="22">
        <f t="shared" si="18"/>
        <v>1</v>
      </c>
      <c r="E102" s="19">
        <f t="shared" si="18"/>
        <v>1</v>
      </c>
      <c r="F102" s="19">
        <f t="shared" si="18"/>
        <v>1</v>
      </c>
      <c r="G102" s="19">
        <f t="shared" si="18"/>
        <v>0</v>
      </c>
      <c r="H102" s="19">
        <f t="shared" si="18"/>
        <v>0</v>
      </c>
      <c r="I102" s="19">
        <f t="shared" si="18"/>
        <v>0</v>
      </c>
      <c r="J102" s="19">
        <f t="shared" si="18"/>
        <v>25.8</v>
      </c>
      <c r="K102" s="19">
        <f t="shared" si="18"/>
        <v>0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8"/>
    </row>
    <row r="103" spans="1:25" ht="58.5" customHeight="1">
      <c r="A103" s="21" t="s">
        <v>102</v>
      </c>
      <c r="B103" s="19"/>
      <c r="C103" s="19">
        <f aca="true" t="shared" si="19" ref="C103:K103">C102+C99</f>
        <v>0</v>
      </c>
      <c r="D103" s="19">
        <f t="shared" si="19"/>
        <v>2</v>
      </c>
      <c r="E103" s="19">
        <f t="shared" si="19"/>
        <v>2</v>
      </c>
      <c r="F103" s="19">
        <f t="shared" si="19"/>
        <v>1</v>
      </c>
      <c r="G103" s="19">
        <f t="shared" si="19"/>
        <v>1</v>
      </c>
      <c r="H103" s="19">
        <f t="shared" si="19"/>
        <v>0</v>
      </c>
      <c r="I103" s="19">
        <f t="shared" si="19"/>
        <v>0</v>
      </c>
      <c r="J103" s="19">
        <f t="shared" si="19"/>
        <v>69.7</v>
      </c>
      <c r="K103" s="19">
        <f t="shared" si="19"/>
        <v>0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8"/>
    </row>
    <row r="104" spans="1:25" ht="54" customHeight="1">
      <c r="A104" s="21" t="s">
        <v>115</v>
      </c>
      <c r="B104" s="19"/>
      <c r="C104" s="20">
        <f aca="true" t="shared" si="20" ref="C104:K104">C103+C93+C44</f>
        <v>148</v>
      </c>
      <c r="D104" s="20">
        <f t="shared" si="20"/>
        <v>788</v>
      </c>
      <c r="E104" s="20">
        <f t="shared" si="20"/>
        <v>1648</v>
      </c>
      <c r="F104" s="20">
        <f t="shared" si="20"/>
        <v>315</v>
      </c>
      <c r="G104" s="20">
        <f t="shared" si="20"/>
        <v>731</v>
      </c>
      <c r="H104" s="20">
        <f t="shared" si="20"/>
        <v>522</v>
      </c>
      <c r="I104" s="20">
        <f t="shared" si="20"/>
        <v>80</v>
      </c>
      <c r="J104" s="20">
        <f t="shared" si="20"/>
        <v>47853.69</v>
      </c>
      <c r="K104" s="20">
        <f t="shared" si="20"/>
        <v>2241.4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8"/>
      <c r="Y104" s="18"/>
    </row>
    <row r="105" spans="1:25" s="15" customFormat="1" ht="59.25" customHeight="1">
      <c r="A105" s="56" t="s">
        <v>193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10" s="15" customFormat="1" ht="59.25" customHeight="1">
      <c r="A106" s="17" t="s">
        <v>197</v>
      </c>
      <c r="J106" s="16"/>
    </row>
  </sheetData>
  <sheetProtection/>
  <autoFilter ref="A8:AA105"/>
  <mergeCells count="51">
    <mergeCell ref="A1:X1"/>
    <mergeCell ref="A2:X2"/>
    <mergeCell ref="A3:Y3"/>
    <mergeCell ref="A4:Y4"/>
    <mergeCell ref="A5:A7"/>
    <mergeCell ref="B5:B7"/>
    <mergeCell ref="C5:C7"/>
    <mergeCell ref="D5:D7"/>
    <mergeCell ref="E5:E7"/>
    <mergeCell ref="F5:I5"/>
    <mergeCell ref="G6:G7"/>
    <mergeCell ref="H6:H7"/>
    <mergeCell ref="I6:I7"/>
    <mergeCell ref="L6:M6"/>
    <mergeCell ref="N6:P6"/>
    <mergeCell ref="Q6:R6"/>
    <mergeCell ref="S6:T6"/>
    <mergeCell ref="U6:V6"/>
    <mergeCell ref="W6:W7"/>
    <mergeCell ref="X6:X7"/>
    <mergeCell ref="Y6:Y7"/>
    <mergeCell ref="A9:Y9"/>
    <mergeCell ref="J5:J7"/>
    <mergeCell ref="K5:K7"/>
    <mergeCell ref="L5:Y5"/>
    <mergeCell ref="F6:F7"/>
    <mergeCell ref="A10:X10"/>
    <mergeCell ref="A11:X11"/>
    <mergeCell ref="A12:X12"/>
    <mergeCell ref="A19:X19"/>
    <mergeCell ref="A25:X25"/>
    <mergeCell ref="A33:X33"/>
    <mergeCell ref="A34:X34"/>
    <mergeCell ref="A38:Y38"/>
    <mergeCell ref="A39:Y39"/>
    <mergeCell ref="A45:X45"/>
    <mergeCell ref="A46:X46"/>
    <mergeCell ref="A47:X47"/>
    <mergeCell ref="A48:X48"/>
    <mergeCell ref="A59:X59"/>
    <mergeCell ref="A63:X63"/>
    <mergeCell ref="A68:X68"/>
    <mergeCell ref="A69:X69"/>
    <mergeCell ref="A78:X78"/>
    <mergeCell ref="A105:Y105"/>
    <mergeCell ref="A86:X86"/>
    <mergeCell ref="A94:Y94"/>
    <mergeCell ref="A95:Y95"/>
    <mergeCell ref="A96:Y96"/>
    <mergeCell ref="A97:Y97"/>
    <mergeCell ref="A100:Y100"/>
  </mergeCells>
  <printOptions/>
  <pageMargins left="0.03937007874015748" right="0.03937007874015748" top="0.3937007874015748" bottom="0.03937007874015748" header="0.31496062992125984" footer="0.31496062992125984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78.00390625" style="2" customWidth="1"/>
    <col min="2" max="2" width="29.625" style="2" customWidth="1"/>
    <col min="3" max="16384" width="9.125" style="2" customWidth="1"/>
  </cols>
  <sheetData>
    <row r="1" spans="1:2" ht="12.75">
      <c r="A1" s="102" t="s">
        <v>6</v>
      </c>
      <c r="B1" s="102"/>
    </row>
    <row r="2" spans="1:2" s="3" customFormat="1" ht="103.5" customHeight="1">
      <c r="A2" s="103" t="s">
        <v>77</v>
      </c>
      <c r="B2" s="103"/>
    </row>
    <row r="3" spans="1:2" ht="21" customHeight="1">
      <c r="A3" s="104"/>
      <c r="B3" s="104"/>
    </row>
    <row r="4" spans="1:2" s="3" customFormat="1" ht="24" customHeight="1">
      <c r="A4" s="105" t="s">
        <v>76</v>
      </c>
      <c r="B4" s="107" t="s">
        <v>101</v>
      </c>
    </row>
    <row r="5" spans="1:2" s="3" customFormat="1" ht="15.75" customHeight="1">
      <c r="A5" s="106"/>
      <c r="B5" s="106"/>
    </row>
    <row r="6" spans="1:2" s="3" customFormat="1" ht="39" customHeight="1">
      <c r="A6" s="106"/>
      <c r="B6" s="106"/>
    </row>
    <row r="7" spans="1:2" s="3" customFormat="1" ht="63">
      <c r="A7" s="4" t="s">
        <v>78</v>
      </c>
      <c r="B7" s="6">
        <v>1</v>
      </c>
    </row>
    <row r="8" spans="1:2" s="3" customFormat="1" ht="63">
      <c r="A8" s="4" t="s">
        <v>79</v>
      </c>
      <c r="B8" s="6">
        <v>2</v>
      </c>
    </row>
    <row r="9" spans="1:2" s="3" customFormat="1" ht="94.5">
      <c r="A9" s="4" t="s">
        <v>80</v>
      </c>
      <c r="B9" s="6">
        <v>3</v>
      </c>
    </row>
    <row r="10" spans="1:2" s="3" customFormat="1" ht="94.5">
      <c r="A10" s="4" t="s">
        <v>81</v>
      </c>
      <c r="B10" s="6">
        <v>4</v>
      </c>
    </row>
    <row r="11" spans="1:2" s="3" customFormat="1" ht="63">
      <c r="A11" s="4" t="s">
        <v>82</v>
      </c>
      <c r="B11" s="6">
        <v>5</v>
      </c>
    </row>
    <row r="12" spans="1:2" s="3" customFormat="1" ht="94.5">
      <c r="A12" s="4" t="s">
        <v>83</v>
      </c>
      <c r="B12" s="6">
        <v>6</v>
      </c>
    </row>
    <row r="13" spans="1:2" s="3" customFormat="1" ht="94.5">
      <c r="A13" s="4" t="s">
        <v>84</v>
      </c>
      <c r="B13" s="6">
        <v>7</v>
      </c>
    </row>
    <row r="14" spans="1:2" s="3" customFormat="1" ht="63">
      <c r="A14" s="4" t="s">
        <v>85</v>
      </c>
      <c r="B14" s="6">
        <v>8</v>
      </c>
    </row>
    <row r="15" spans="1:2" s="3" customFormat="1" ht="63">
      <c r="A15" s="4" t="s">
        <v>86</v>
      </c>
      <c r="B15" s="6">
        <v>9</v>
      </c>
    </row>
    <row r="16" spans="1:2" s="3" customFormat="1" ht="47.25">
      <c r="A16" s="4" t="s">
        <v>87</v>
      </c>
      <c r="B16" s="6">
        <v>10</v>
      </c>
    </row>
    <row r="17" spans="1:2" s="3" customFormat="1" ht="47.25">
      <c r="A17" s="4" t="s">
        <v>88</v>
      </c>
      <c r="B17" s="6">
        <v>11</v>
      </c>
    </row>
    <row r="18" spans="1:2" s="3" customFormat="1" ht="63">
      <c r="A18" s="4" t="s">
        <v>89</v>
      </c>
      <c r="B18" s="6">
        <v>12</v>
      </c>
    </row>
    <row r="19" spans="1:2" s="3" customFormat="1" ht="47.25">
      <c r="A19" s="4" t="s">
        <v>90</v>
      </c>
      <c r="B19" s="6">
        <v>13</v>
      </c>
    </row>
    <row r="20" spans="1:2" s="3" customFormat="1" ht="47.25">
      <c r="A20" s="4" t="s">
        <v>91</v>
      </c>
      <c r="B20" s="6">
        <v>14</v>
      </c>
    </row>
    <row r="21" spans="1:2" s="3" customFormat="1" ht="94.5">
      <c r="A21" s="4" t="s">
        <v>92</v>
      </c>
      <c r="B21" s="6">
        <v>15</v>
      </c>
    </row>
    <row r="22" spans="1:2" s="3" customFormat="1" ht="94.5">
      <c r="A22" s="4" t="s">
        <v>93</v>
      </c>
      <c r="B22" s="6">
        <v>16</v>
      </c>
    </row>
    <row r="23" spans="1:2" s="3" customFormat="1" ht="63">
      <c r="A23" s="4" t="s">
        <v>94</v>
      </c>
      <c r="B23" s="6">
        <v>17</v>
      </c>
    </row>
    <row r="24" spans="1:2" s="3" customFormat="1" ht="94.5">
      <c r="A24" s="4" t="s">
        <v>95</v>
      </c>
      <c r="B24" s="6">
        <v>18</v>
      </c>
    </row>
    <row r="25" spans="1:2" s="3" customFormat="1" ht="94.5">
      <c r="A25" s="4" t="s">
        <v>96</v>
      </c>
      <c r="B25" s="6">
        <v>19</v>
      </c>
    </row>
    <row r="26" spans="1:2" s="3" customFormat="1" ht="63">
      <c r="A26" s="4" t="s">
        <v>97</v>
      </c>
      <c r="B26" s="6">
        <v>20</v>
      </c>
    </row>
    <row r="27" spans="1:2" s="3" customFormat="1" ht="63">
      <c r="A27" s="4" t="s">
        <v>98</v>
      </c>
      <c r="B27" s="6">
        <v>21</v>
      </c>
    </row>
    <row r="28" spans="1:2" s="3" customFormat="1" ht="31.5">
      <c r="A28" s="4" t="s">
        <v>99</v>
      </c>
      <c r="B28" s="6">
        <v>22</v>
      </c>
    </row>
    <row r="29" spans="1:2" s="3" customFormat="1" ht="47.25">
      <c r="A29" s="4" t="s">
        <v>100</v>
      </c>
      <c r="B29" s="6">
        <v>23</v>
      </c>
    </row>
    <row r="30" spans="1:2" s="3" customFormat="1" ht="15.75">
      <c r="A30" s="5"/>
      <c r="B30" s="5"/>
    </row>
  </sheetData>
  <sheetProtection/>
  <mergeCells count="5">
    <mergeCell ref="A1:B1"/>
    <mergeCell ref="A2:B2"/>
    <mergeCell ref="A3:B3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SheetLayoutView="100" workbookViewId="0" topLeftCell="A4">
      <selection activeCell="A10" sqref="A10:K10"/>
    </sheetView>
  </sheetViews>
  <sheetFormatPr defaultColWidth="9.00390625" defaultRowHeight="12.75"/>
  <cols>
    <col min="1" max="1" width="11.375" style="1" customWidth="1"/>
    <col min="2" max="2" width="11.00390625" style="1" customWidth="1"/>
    <col min="3" max="3" width="8.375" style="1" customWidth="1"/>
    <col min="4" max="4" width="6.875" style="1" customWidth="1"/>
    <col min="5" max="5" width="8.00390625" style="1" customWidth="1"/>
    <col min="6" max="9" width="7.25390625" style="1" customWidth="1"/>
    <col min="10" max="11" width="6.875" style="1" customWidth="1"/>
    <col min="12" max="12" width="9.00390625" style="1" customWidth="1"/>
    <col min="13" max="13" width="9.75390625" style="1" customWidth="1"/>
    <col min="14" max="15" width="7.625" style="1" customWidth="1"/>
    <col min="16" max="16" width="9.00390625" style="1" customWidth="1"/>
    <col min="17" max="17" width="7.25390625" style="1" customWidth="1"/>
    <col min="18" max="18" width="9.00390625" style="1" customWidth="1"/>
    <col min="19" max="19" width="8.125" style="1" customWidth="1"/>
    <col min="20" max="20" width="8.625" style="1" customWidth="1"/>
    <col min="21" max="21" width="8.00390625" style="1" customWidth="1"/>
    <col min="22" max="22" width="8.625" style="1" customWidth="1"/>
    <col min="23" max="23" width="8.875" style="1" customWidth="1"/>
    <col min="24" max="24" width="10.25390625" style="1" customWidth="1"/>
  </cols>
  <sheetData>
    <row r="1" spans="1:25" ht="18.75" customHeight="1">
      <c r="A1" s="11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8.75" customHeight="1">
      <c r="A2" s="108" t="s">
        <v>107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7.5" customHeight="1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93.75" customHeight="1">
      <c r="A4" s="109" t="s">
        <v>114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37.5" customHeight="1">
      <c r="A5" s="109" t="s">
        <v>105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12.5" customHeight="1">
      <c r="A6" s="109" t="s">
        <v>113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7.5" customHeight="1">
      <c r="A7" s="109" t="s">
        <v>106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1.25" customHeight="1">
      <c r="A8" s="109" t="s">
        <v>108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56.25" customHeight="1">
      <c r="A9" s="109" t="s">
        <v>109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2" customHeight="1">
      <c r="A10" s="109" t="s">
        <v>110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75" customHeight="1">
      <c r="A11" s="109" t="s">
        <v>111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11" ht="148.5" customHeight="1">
      <c r="A12" s="109" t="s">
        <v>112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</sheetData>
  <sheetProtection/>
  <mergeCells count="12">
    <mergeCell ref="A1:K1"/>
    <mergeCell ref="A8:K8"/>
    <mergeCell ref="A9:K9"/>
    <mergeCell ref="A10:K10"/>
    <mergeCell ref="A11:K11"/>
    <mergeCell ref="A2:K2"/>
    <mergeCell ref="A3:K3"/>
    <mergeCell ref="A4:K4"/>
    <mergeCell ref="A5:K5"/>
    <mergeCell ref="A12:K12"/>
    <mergeCell ref="A6:K6"/>
    <mergeCell ref="A7:K7"/>
  </mergeCells>
  <printOptions horizontalCentered="1"/>
  <pageMargins left="0.7874015748031497" right="0.5905511811023623" top="0.5905511811023623" bottom="0.5905511811023623" header="0.5118110236220472" footer="0.5118110236220472"/>
  <pageSetup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2020-10-21T05:18:02Z</cp:lastPrinted>
  <dcterms:created xsi:type="dcterms:W3CDTF">2006-08-21T08:40:36Z</dcterms:created>
  <dcterms:modified xsi:type="dcterms:W3CDTF">2020-12-21T13:53:19Z</dcterms:modified>
  <cp:category/>
  <cp:version/>
  <cp:contentType/>
  <cp:contentStatus/>
</cp:coreProperties>
</file>